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</sheets>
  <externalReferences>
    <externalReference r:id="rId9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Laporan'!$A$1:$BE$89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<sst xmlns="http://schemas.openxmlformats.org/spreadsheetml/2006/main" count="950" uniqueCount="386">
  <si>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</si>
  <si>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</si>
  <si>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</si>
  <si>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</si>
  <si>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</si>
  <si>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</si>
  <si>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</si>
  <si>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</si>
  <si>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</si>
  <si>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</si>
  <si>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</si>
  <si>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</si>
  <si>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</si>
  <si>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</si>
  <si>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</si>
  <si>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</si>
  <si>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</si>
  <si>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</si>
  <si>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</si>
  <si>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</si>
  <si>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</si>
  <si>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</si>
  <si>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</si>
  <si>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</si>
  <si>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</si>
  <si>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</si>
  <si>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</si>
  <si>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</si>
  <si>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</si>
  <si>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</si>
  <si>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</si>
  <si>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</si>
  <si>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</si>
  <si>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</si>
  <si>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</si>
  <si>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</si>
  <si>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</si>
  <si>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</si>
  <si>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</si>
  <si>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</si>
  <si>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</si>
  <si>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</si>
  <si>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</si>
  <si>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</si>
  <si>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</si>
  <si>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</si>
  <si>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</si>
  <si>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</si>
  <si>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</si>
  <si>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</si>
  <si>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</si>
  <si>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</si>
  <si>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</si>
  <si>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</si>
  <si>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</si>
  <si>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</si>
  <si>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</si>
  <si>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</si>
  <si>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</si>
  <si>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</si>
  <si>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</si>
  <si>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</si>
  <si>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</si>
  <si>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</si>
  <si>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</si>
  <si>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</si>
  <si>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</si>
  <si>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</si>
  <si>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</si>
  <si>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</si>
  <si>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</si>
  <si>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</si>
  <si>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</si>
  <si>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</si>
  <si>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</si>
  <si>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</si>
  <si>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</si>
  <si>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</si>
  <si>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</si>
  <si>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</si>
  <si>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</si>
  <si>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</si>
  <si>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</si>
  <si>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</si>
  <si>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</si>
  <si>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</si>
  <si>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</si>
  <si>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</si>
  <si>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</si>
  <si>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</si>
  <si>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</si>
  <si>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</si>
  <si>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</si>
  <si>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</si>
  <si>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</si>
  <si>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</si>
  <si>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</si>
  <si>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</si>
  <si>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</si>
  <si>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</si>
  <si>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</si>
  <si>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</si>
  <si>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</si>
  <si>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</si>
  <si>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</si>
  <si>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</si>
  <si>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</si>
  <si>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</si>
  <si>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</si>
  <si>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</si>
  <si>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</si>
  <si>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</si>
  <si>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</si>
  <si>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</si>
  <si>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</si>
  <si>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</si>
  <si>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</si>
  <si>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</si>
  <si>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</si>
  <si>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</si>
  <si>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</si>
  <si>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</si>
  <si>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</si>
  <si>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</si>
  <si>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</si>
  <si>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</si>
  <si>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</si>
  <si>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</si>
  <si>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</si>
  <si>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</si>
  <si>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</si>
  <si>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</si>
  <si>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</si>
  <si>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</si>
  <si>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</si>
  <si>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</si>
  <si>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</si>
  <si>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</si>
  <si>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</si>
  <si>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</si>
  <si>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</si>
  <si>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</si>
  <si>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</si>
  <si>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</si>
  <si>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</si>
  <si>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</si>
  <si>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</si>
  <si>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</si>
  <si>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</si>
  <si>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</si>
  <si>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</si>
  <si>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</si>
  <si>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</si>
  <si>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</si>
  <si>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</si>
  <si>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</si>
  <si>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</si>
  <si>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</si>
  <si>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</si>
  <si>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</si>
  <si>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</si>
  <si>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</si>
  <si>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</si>
  <si>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</si>
  <si>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</si>
  <si>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</si>
  <si>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</si>
  <si>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</si>
  <si>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</si>
  <si>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</si>
  <si>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</si>
  <si>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</si>
  <si>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</si>
  <si>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</si>
  <si>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</si>
  <si>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</si>
  <si>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</si>
  <si>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</si>
  <si>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</si>
  <si>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</si>
  <si>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</si>
  <si>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</si>
  <si>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</si>
  <si>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</si>
  <si>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</si>
  <si>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</si>
  <si>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</si>
  <si>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</si>
  <si>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</si>
  <si>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</si>
  <si>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</si>
  <si>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</si>
  <si>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</si>
  <si>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</si>
  <si>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</si>
  <si>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</si>
  <si>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</si>
  <si>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</si>
  <si>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</si>
  <si>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</si>
  <si>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</si>
  <si>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</si>
  <si>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</si>
  <si>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</si>
  <si>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</si>
  <si>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</si>
  <si>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</si>
  <si>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</si>
  <si>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</si>
  <si>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</si>
  <si>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</si>
  <si>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</si>
  <si>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</si>
  <si>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</si>
  <si>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</si>
  <si>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</si>
  <si>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</si>
  <si>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</si>
  <si>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</si>
  <si>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</si>
  <si>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</si>
  <si>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</si>
  <si>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</si>
  <si>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</si>
  <si>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</si>
  <si>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</si>
  <si>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</si>
  <si>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</si>
  <si>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</si>
  <si>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</si>
  <si>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</si>
  <si>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</si>
  <si>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</si>
  <si>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</si>
  <si>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</si>
  <si>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</si>
  <si>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</si>
  <si>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</si>
  <si>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</si>
  <si>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</si>
  <si>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</si>
  <si>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</si>
  <si>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</si>
  <si>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</si>
  <si>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</si>
  <si>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</si>
  <si>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</si>
  <si>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</si>
  <si>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</si>
  <si>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</si>
  <si>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</si>
  <si>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</si>
  <si>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</si>
  <si>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</si>
  <si>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</si>
  <si>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</si>
  <si>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</si>
  <si>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</si>
  <si>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</si>
  <si>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</si>
  <si>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</si>
  <si>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</si>
  <si>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</si>
  <si>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</si>
  <si>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</si>
  <si>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</si>
  <si>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</si>
  <si>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</si>
  <si>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</si>
  <si>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</si>
  <si>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</si>
  <si>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</si>
  <si>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</si>
  <si>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</si>
  <si>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</si>
  <si>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</si>
  <si>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</si>
  <si>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</si>
  <si>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</si>
  <si>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</si>
  <si>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</si>
  <si>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</si>
  <si>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</si>
  <si>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</si>
  <si>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</si>
  <si>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</si>
  <si>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</si>
  <si>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</si>
  <si>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</si>
  <si>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</si>
  <si>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</si>
  <si>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</si>
  <si>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</si>
  <si>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</si>
  <si>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</si>
  <si>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</si>
  <si>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</si>
  <si>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</si>
  <si>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</si>
  <si>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</si>
  <si>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</si>
  <si>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</si>
  <si>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</si>
  <si>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</si>
  <si>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</si>
  <si>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</si>
  <si>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</si>
  <si>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</si>
  <si>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</si>
  <si>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</si>
  <si>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</si>
  <si>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</si>
  <si>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</si>
  <si>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</si>
  <si>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</si>
  <si>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</si>
  <si>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</si>
  <si>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</si>
  <si>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</si>
  <si>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</si>
  <si>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</si>
  <si>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</si>
  <si>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</si>
  <si>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</si>
  <si>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</si>
  <si>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</si>
  <si>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</si>
  <si>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</si>
  <si>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</si>
  <si>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</si>
  <si>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</si>
  <si>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</si>
  <si>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</si>
  <si>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</si>
  <si>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</si>
  <si>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</si>
  <si>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</si>
  <si>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</si>
  <si>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</si>
  <si>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</si>
  <si>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</si>
  <si>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</si>
  <si>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</si>
  <si>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</si>
  <si>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</si>
  <si>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</si>
  <si>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</si>
  <si>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</si>
  <si>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</si>
  <si>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</si>
  <si>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</si>
  <si>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</si>
  <si>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</si>
  <si>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</si>
  <si>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</si>
  <si>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</si>
  <si>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</si>
  <si>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</si>
  <si>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</si>
  <si>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</si>
  <si>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</si>
  <si>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</si>
  <si>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</si>
  <si>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 xml:space="preserve"> Mengetahui </t>
  </si>
  <si>
    <t>Atasan Pengendali</t>
  </si>
  <si>
    <t>Sumina, SIP. MH.</t>
  </si>
  <si>
    <t>NIP. 19631212 198302 1 002</t>
  </si>
  <si>
    <t>Aris Wibowo, ST</t>
  </si>
  <si>
    <t xml:space="preserve"> KEPALA SUB BAGIAN RUMAH TANGGA</t>
  </si>
  <si>
    <t xml:space="preserve">Mengendalikan </t>
  </si>
  <si>
    <t>belanja administrasi</t>
  </si>
  <si>
    <t xml:space="preserve">umum agar tidak </t>
  </si>
  <si>
    <t>terjadi devisit.</t>
  </si>
  <si>
    <t>Mengendalikan biaya</t>
  </si>
  <si>
    <t>pemeliharaan dengan</t>
  </si>
  <si>
    <t xml:space="preserve">menetapkan prioritas </t>
  </si>
  <si>
    <t>pemeliharaan yang</t>
  </si>
  <si>
    <t>harus dilakukan.</t>
  </si>
  <si>
    <t xml:space="preserve">Pengendalian belanja </t>
  </si>
  <si>
    <t>barang dan jasa dengan</t>
  </si>
  <si>
    <t xml:space="preserve">cara efesiensi dan </t>
  </si>
  <si>
    <t>prioritas kegiatan.</t>
  </si>
  <si>
    <t>Pengendalian untuk</t>
  </si>
  <si>
    <t>belanja modal dengan</t>
  </si>
  <si>
    <t xml:space="preserve">cara penetapan </t>
  </si>
  <si>
    <t>prioritas kebutuhan.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</si>
</sst>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left" vertical="center" wrapText="1"/>
    </xf>
    <xf numFmtId="9" fontId="51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0" fillId="0" borderId="17" xfId="0" applyFont="1" applyBorder="1" applyAlignment="1">
      <alignment/>
    </xf>
    <xf numFmtId="166" fontId="50" fillId="0" borderId="11" xfId="0" applyNumberFormat="1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15" xfId="0" applyFont="1" applyBorder="1" applyAlignment="1">
      <alignment/>
    </xf>
    <xf numFmtId="166" fontId="50" fillId="0" borderId="14" xfId="0" applyNumberFormat="1" applyFont="1" applyBorder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0" fillId="0" borderId="14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66" fontId="51" fillId="0" borderId="10" xfId="0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9" fontId="50" fillId="0" borderId="20" xfId="0" applyNumberFormat="1" applyFont="1" applyBorder="1" applyAlignment="1">
      <alignment horizontal="center" vertical="center"/>
    </xf>
    <xf numFmtId="9" fontId="50" fillId="0" borderId="20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1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0" fillId="0" borderId="14" xfId="0" applyFont="1" applyBorder="1" applyAlignment="1">
      <alignment vertical="center"/>
    </xf>
    <xf numFmtId="9" fontId="50" fillId="0" borderId="14" xfId="0" applyNumberFormat="1" applyFont="1" applyBorder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3" fillId="0" borderId="11" xfId="0" applyFont="1" applyBorder="1" applyAlignment="1" quotePrefix="1">
      <alignment horizontal="center" vertical="center"/>
    </xf>
    <xf numFmtId="0" fontId="51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vertical="center"/>
    </xf>
    <xf numFmtId="0" fontId="51" fillId="0" borderId="19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14" xfId="0" applyFont="1" applyBorder="1" applyAlignment="1">
      <alignment/>
    </xf>
    <xf numFmtId="164" fontId="51" fillId="0" borderId="19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64" fontId="50" fillId="0" borderId="19" xfId="0" applyNumberFormat="1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left" vertical="center"/>
    </xf>
    <xf numFmtId="0" fontId="50" fillId="0" borderId="14" xfId="0" applyFont="1" applyBorder="1" applyAlignment="1">
      <alignment horizontal="center" vertical="center"/>
    </xf>
    <xf numFmtId="166" fontId="51" fillId="0" borderId="19" xfId="0" applyNumberFormat="1" applyFont="1" applyBorder="1" applyAlignment="1">
      <alignment horizontal="right" vertical="center"/>
    </xf>
    <xf numFmtId="166" fontId="50" fillId="0" borderId="19" xfId="0" applyNumberFormat="1" applyFont="1" applyBorder="1" applyAlignment="1">
      <alignment horizontal="left" vertical="center"/>
    </xf>
    <xf numFmtId="166" fontId="51" fillId="0" borderId="19" xfId="43" applyNumberFormat="1" applyFont="1" applyBorder="1" applyAlignment="1">
      <alignment horizontal="right" vertical="center"/>
    </xf>
    <xf numFmtId="166" fontId="50" fillId="0" borderId="11" xfId="0" applyNumberFormat="1" applyFont="1" applyBorder="1" applyAlignment="1">
      <alignment horizontal="left" vertical="center"/>
    </xf>
    <xf numFmtId="166" fontId="50" fillId="0" borderId="20" xfId="0" applyNumberFormat="1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164" fontId="50" fillId="0" borderId="10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horizontal="right" vertical="center"/>
    </xf>
    <xf numFmtId="164" fontId="50" fillId="0" borderId="14" xfId="0" applyNumberFormat="1" applyFont="1" applyBorder="1" applyAlignment="1">
      <alignment horizontal="right"/>
    </xf>
    <xf numFmtId="164" fontId="50" fillId="0" borderId="11" xfId="0" applyNumberFormat="1" applyFont="1" applyBorder="1" applyAlignment="1">
      <alignment vertical="center"/>
    </xf>
    <xf numFmtId="164" fontId="50" fillId="0" borderId="14" xfId="0" applyNumberFormat="1" applyFont="1" applyBorder="1" applyAlignment="1">
      <alignment vertical="center"/>
    </xf>
    <xf numFmtId="0" fontId="50" fillId="0" borderId="10" xfId="0" applyFont="1" applyBorder="1" applyAlignment="1" quotePrefix="1">
      <alignment vertical="center"/>
    </xf>
    <xf numFmtId="0" fontId="51" fillId="0" borderId="11" xfId="0" applyFont="1" applyBorder="1" applyAlignment="1">
      <alignment vertical="center" wrapText="1"/>
    </xf>
    <xf numFmtId="9" fontId="50" fillId="0" borderId="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vertical="center" wrapText="1"/>
    </xf>
    <xf numFmtId="9" fontId="50" fillId="0" borderId="12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vertical="center" wrapText="1"/>
    </xf>
    <xf numFmtId="9" fontId="50" fillId="0" borderId="13" xfId="0" applyNumberFormat="1" applyFont="1" applyBorder="1" applyAlignment="1">
      <alignment horizontal="center" vertical="center"/>
    </xf>
    <xf numFmtId="166" fontId="50" fillId="0" borderId="15" xfId="0" applyNumberFormat="1" applyFont="1" applyBorder="1" applyAlignment="1">
      <alignment horizontal="left"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11" xfId="0" applyFont="1" applyBorder="1" applyAlignment="1" quotePrefix="1">
      <alignment vertical="center"/>
    </xf>
    <xf numFmtId="9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 quotePrefix="1">
      <alignment horizontal="center" vertical="center"/>
    </xf>
    <xf numFmtId="0" fontId="51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1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0" fillId="0" borderId="14" xfId="0" applyFont="1" applyBorder="1" applyAlignment="1">
      <alignment horizontal="left" vertical="center"/>
    </xf>
    <xf numFmtId="9" fontId="51" fillId="0" borderId="14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165" fontId="50" fillId="0" borderId="10" xfId="0" applyNumberFormat="1" applyFont="1" applyBorder="1" applyAlignment="1">
      <alignment horizontal="left"/>
    </xf>
    <xf numFmtId="165" fontId="50" fillId="0" borderId="11" xfId="0" applyNumberFormat="1" applyFont="1" applyBorder="1" applyAlignment="1">
      <alignment horizontal="left"/>
    </xf>
    <xf numFmtId="165" fontId="50" fillId="0" borderId="14" xfId="0" applyNumberFormat="1" applyFont="1" applyBorder="1" applyAlignment="1">
      <alignment horizontal="left"/>
    </xf>
    <xf numFmtId="165" fontId="50" fillId="0" borderId="11" xfId="0" applyNumberFormat="1" applyFont="1" applyBorder="1" applyAlignment="1">
      <alignment vertical="center"/>
    </xf>
    <xf numFmtId="165" fontId="51" fillId="0" borderId="11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0" fillId="0" borderId="20" xfId="0" applyNumberFormat="1" applyFont="1" applyBorder="1" applyAlignment="1">
      <alignment horizontal="left" vertical="center"/>
    </xf>
    <xf numFmtId="164" fontId="50" fillId="0" borderId="14" xfId="0" applyNumberFormat="1" applyFont="1" applyBorder="1" applyAlignment="1">
      <alignment/>
    </xf>
    <xf numFmtId="165" fontId="53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4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4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1" fillId="0" borderId="10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vertical="center"/>
    </xf>
    <xf numFmtId="0" fontId="50" fillId="0" borderId="14" xfId="0" applyFont="1" applyBorder="1" applyAlignment="1" quotePrefix="1">
      <alignment vertical="center"/>
    </xf>
    <xf numFmtId="165" fontId="50" fillId="0" borderId="14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21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3" fillId="0" borderId="14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165" fontId="5" fillId="0" borderId="0" xfId="42" applyNumberFormat="1" applyFont="1" applyBorder="1" applyAlignment="1">
      <alignment horizontal="left"/>
    </xf>
    <xf numFmtId="165" fontId="5" fillId="0" borderId="20" xfId="42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10" fillId="0" borderId="19" xfId="0" applyFont="1" applyBorder="1" applyAlignment="1">
      <alignment horizontal="left" vertical="center"/>
    </xf>
    <xf numFmtId="165" fontId="53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2" fontId="0" fillId="0" borderId="11" xfId="0" applyNumberFormat="1" applyBorder="1" applyAlignment="1">
      <alignment horizontal="right"/>
    </xf>
    <xf numFmtId="41" fontId="48" fillId="0" borderId="0" xfId="0" applyNumberFormat="1" applyFont="1" applyBorder="1" applyAlignment="1">
      <alignment/>
    </xf>
    <xf numFmtId="2" fontId="48" fillId="0" borderId="11" xfId="0" applyNumberFormat="1" applyFont="1" applyBorder="1" applyAlignment="1">
      <alignment/>
    </xf>
    <xf numFmtId="41" fontId="54" fillId="0" borderId="11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9" fontId="50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165" fontId="50" fillId="0" borderId="11" xfId="0" applyNumberFormat="1" applyFont="1" applyBorder="1" applyAlignment="1">
      <alignment horizontal="center" vertical="center"/>
    </xf>
    <xf numFmtId="165" fontId="50" fillId="0" borderId="14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9" fontId="51" fillId="0" borderId="11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0" fillId="0" borderId="11" xfId="0" applyFont="1" applyBorder="1" applyAlignment="1" quotePrefix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9" fontId="50" fillId="0" borderId="20" xfId="0" applyNumberFormat="1" applyFont="1" applyBorder="1" applyAlignment="1">
      <alignment horizontal="center" vertical="center"/>
    </xf>
    <xf numFmtId="9" fontId="50" fillId="0" borderId="1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left" vertical="center" wrapText="1"/>
    </xf>
    <xf numFmtId="0" fontId="50" fillId="0" borderId="14" xfId="0" applyFont="1" applyBorder="1" applyAlignment="1">
      <alignment wrapText="1"/>
    </xf>
    <xf numFmtId="166" fontId="50" fillId="0" borderId="11" xfId="0" applyNumberFormat="1" applyFont="1" applyBorder="1" applyAlignment="1">
      <alignment horizontal="center" vertical="center"/>
    </xf>
    <xf numFmtId="166" fontId="50" fillId="0" borderId="14" xfId="0" applyNumberFormat="1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epala%20Bagian%20Um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  <row r="25">
          <cell r="H25" t="str">
            <v>Surakarta, 31 Agustus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251">
      <selection activeCell="A264" sqref="A264:B297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08" t="s">
        <v>16</v>
      </c>
      <c r="B1" s="209"/>
      <c r="C1" s="210"/>
    </row>
    <row r="2" spans="1:3" ht="14.25">
      <c r="A2" s="211"/>
      <c r="B2" s="212"/>
      <c r="C2" s="213"/>
    </row>
    <row r="3" spans="1:3" ht="14.25">
      <c r="A3" s="214" t="s">
        <v>0</v>
      </c>
      <c r="B3" s="214" t="s">
        <v>2</v>
      </c>
      <c r="C3" s="214" t="s">
        <v>6</v>
      </c>
    </row>
    <row r="4" spans="1:3" ht="14.25">
      <c r="A4" s="215"/>
      <c r="B4" s="215"/>
      <c r="C4" s="215"/>
    </row>
    <row r="5" spans="1:3" ht="14.25">
      <c r="A5" s="228" t="s">
        <v>1</v>
      </c>
      <c r="B5" s="231" t="s">
        <v>48</v>
      </c>
      <c r="C5" s="233"/>
    </row>
    <row r="6" spans="1:3" ht="33.75" customHeight="1">
      <c r="A6" s="229"/>
      <c r="B6" s="232"/>
      <c r="C6" s="234"/>
    </row>
    <row r="7" spans="1:3" ht="28.5">
      <c r="A7" s="229"/>
      <c r="B7" s="13" t="s">
        <v>3</v>
      </c>
      <c r="C7" s="14">
        <v>1</v>
      </c>
    </row>
    <row r="8" spans="1:3" ht="14.25">
      <c r="A8" s="229"/>
      <c r="B8" s="103" t="s">
        <v>5</v>
      </c>
      <c r="C8" s="14">
        <v>1</v>
      </c>
    </row>
    <row r="9" spans="1:3" ht="14.25">
      <c r="A9" s="230"/>
      <c r="B9" s="129" t="s">
        <v>4</v>
      </c>
      <c r="C9" s="130">
        <v>1</v>
      </c>
    </row>
    <row r="11" spans="1:3" ht="14.25">
      <c r="A11" s="214" t="s">
        <v>7</v>
      </c>
      <c r="B11" s="214" t="s">
        <v>12</v>
      </c>
      <c r="C11" s="226" t="s">
        <v>13</v>
      </c>
    </row>
    <row r="12" spans="1:3" ht="14.25">
      <c r="A12" s="215"/>
      <c r="B12" s="215"/>
      <c r="C12" s="227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08" t="s">
        <v>16</v>
      </c>
      <c r="B29" s="209"/>
      <c r="C29" s="210"/>
    </row>
    <row r="30" spans="1:3" ht="15" customHeight="1">
      <c r="A30" s="211"/>
      <c r="B30" s="212"/>
      <c r="C30" s="213"/>
    </row>
    <row r="31" spans="1:3" ht="15" customHeight="1">
      <c r="A31" s="214" t="s">
        <v>0</v>
      </c>
      <c r="B31" s="214" t="s">
        <v>2</v>
      </c>
      <c r="C31" s="214" t="s">
        <v>6</v>
      </c>
    </row>
    <row r="32" spans="1:3" ht="15" customHeight="1">
      <c r="A32" s="215"/>
      <c r="B32" s="215"/>
      <c r="C32" s="215"/>
    </row>
    <row r="33" spans="1:3" ht="15" customHeight="1">
      <c r="A33" s="228" t="s">
        <v>50</v>
      </c>
      <c r="B33" s="231" t="s">
        <v>49</v>
      </c>
      <c r="C33" s="233"/>
    </row>
    <row r="34" spans="1:3" ht="35.25" customHeight="1">
      <c r="A34" s="229"/>
      <c r="B34" s="232"/>
      <c r="C34" s="234"/>
    </row>
    <row r="35" spans="1:3" ht="21" customHeight="1">
      <c r="A35" s="229"/>
      <c r="B35" s="103" t="s">
        <v>22</v>
      </c>
      <c r="C35" s="14">
        <v>1</v>
      </c>
    </row>
    <row r="36" spans="1:3" ht="20.25" customHeight="1">
      <c r="A36" s="230"/>
      <c r="B36" s="58" t="s">
        <v>23</v>
      </c>
      <c r="C36" s="130">
        <v>1</v>
      </c>
    </row>
    <row r="39" spans="1:3" ht="15" customHeight="1">
      <c r="A39" s="214" t="s">
        <v>7</v>
      </c>
      <c r="B39" s="214" t="s">
        <v>12</v>
      </c>
      <c r="C39" s="226" t="s">
        <v>13</v>
      </c>
    </row>
    <row r="40" spans="1:3" ht="15" customHeight="1">
      <c r="A40" s="215"/>
      <c r="B40" s="215"/>
      <c r="C40" s="227"/>
    </row>
    <row r="41" spans="1:3" ht="14.25">
      <c r="A41" s="241" t="s">
        <v>8</v>
      </c>
      <c r="B41" s="242">
        <v>200000000</v>
      </c>
      <c r="C41" s="243" t="s">
        <v>14</v>
      </c>
    </row>
    <row r="42" spans="1:3" ht="7.5" customHeight="1">
      <c r="A42" s="235"/>
      <c r="B42" s="237"/>
      <c r="C42" s="239"/>
    </row>
    <row r="43" spans="1:3" ht="14.25">
      <c r="A43" s="235" t="s">
        <v>11</v>
      </c>
      <c r="B43" s="237">
        <v>19115000000</v>
      </c>
      <c r="C43" s="239" t="s">
        <v>15</v>
      </c>
    </row>
    <row r="44" spans="1:3" ht="9" customHeight="1">
      <c r="A44" s="236"/>
      <c r="B44" s="238"/>
      <c r="C44" s="240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08" t="s">
        <v>16</v>
      </c>
      <c r="B56" s="209"/>
      <c r="C56" s="210"/>
    </row>
    <row r="57" spans="1:3" ht="14.25">
      <c r="A57" s="211"/>
      <c r="B57" s="212"/>
      <c r="C57" s="213"/>
    </row>
    <row r="58" spans="1:3" ht="14.25">
      <c r="A58" s="214" t="s">
        <v>0</v>
      </c>
      <c r="B58" s="214" t="s">
        <v>2</v>
      </c>
      <c r="C58" s="214" t="s">
        <v>6</v>
      </c>
    </row>
    <row r="59" spans="1:3" ht="14.25">
      <c r="A59" s="215"/>
      <c r="B59" s="215"/>
      <c r="C59" s="215"/>
    </row>
    <row r="60" spans="1:3" ht="14.25">
      <c r="A60" s="228" t="s">
        <v>52</v>
      </c>
      <c r="B60" s="231" t="s">
        <v>51</v>
      </c>
      <c r="C60" s="233"/>
    </row>
    <row r="61" spans="1:3" ht="33" customHeight="1">
      <c r="A61" s="229"/>
      <c r="B61" s="232"/>
      <c r="C61" s="234"/>
    </row>
    <row r="62" spans="1:3" ht="14.25">
      <c r="A62" s="229"/>
      <c r="B62" s="235" t="s">
        <v>24</v>
      </c>
      <c r="C62" s="244">
        <v>1</v>
      </c>
    </row>
    <row r="63" spans="1:3" ht="14.25">
      <c r="A63" s="229"/>
      <c r="B63" s="235"/>
      <c r="C63" s="244"/>
    </row>
    <row r="64" spans="1:3" ht="14.25">
      <c r="A64" s="229"/>
      <c r="B64" s="235" t="s">
        <v>25</v>
      </c>
      <c r="C64" s="244">
        <v>1</v>
      </c>
    </row>
    <row r="65" spans="1:3" ht="14.25">
      <c r="A65" s="230"/>
      <c r="B65" s="245"/>
      <c r="C65" s="246"/>
    </row>
    <row r="68" spans="1:3" ht="14.25">
      <c r="A68" s="214" t="s">
        <v>7</v>
      </c>
      <c r="B68" s="214" t="s">
        <v>12</v>
      </c>
      <c r="C68" s="226" t="s">
        <v>13</v>
      </c>
    </row>
    <row r="69" spans="1:3" ht="14.25">
      <c r="A69" s="215"/>
      <c r="B69" s="215"/>
      <c r="C69" s="227"/>
    </row>
    <row r="70" spans="1:3" ht="14.25">
      <c r="A70" s="241" t="s">
        <v>9</v>
      </c>
      <c r="B70" s="242">
        <v>16992322000</v>
      </c>
      <c r="C70" s="243" t="s">
        <v>14</v>
      </c>
    </row>
    <row r="71" spans="1:3" ht="14.25">
      <c r="A71" s="235"/>
      <c r="B71" s="237"/>
      <c r="C71" s="239"/>
    </row>
    <row r="72" spans="1:3" ht="14.25">
      <c r="A72" s="235" t="s">
        <v>11</v>
      </c>
      <c r="B72" s="237">
        <v>13370000000</v>
      </c>
      <c r="C72" s="239" t="s">
        <v>15</v>
      </c>
    </row>
    <row r="73" spans="1:3" ht="14.25">
      <c r="A73" s="236"/>
      <c r="B73" s="238"/>
      <c r="C73" s="240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08" t="s">
        <v>16</v>
      </c>
      <c r="B86" s="209"/>
      <c r="C86" s="210"/>
    </row>
    <row r="87" spans="1:3" ht="14.25">
      <c r="A87" s="211"/>
      <c r="B87" s="212"/>
      <c r="C87" s="213"/>
    </row>
    <row r="88" spans="1:3" ht="14.25">
      <c r="A88" s="214" t="s">
        <v>0</v>
      </c>
      <c r="B88" s="214" t="s">
        <v>2</v>
      </c>
      <c r="C88" s="214" t="s">
        <v>6</v>
      </c>
    </row>
    <row r="89" spans="1:3" ht="14.25">
      <c r="A89" s="215"/>
      <c r="B89" s="215"/>
      <c r="C89" s="215"/>
    </row>
    <row r="90" spans="1:3" ht="14.25">
      <c r="A90" s="228" t="s">
        <v>54</v>
      </c>
      <c r="B90" s="231" t="s">
        <v>53</v>
      </c>
      <c r="C90" s="233"/>
    </row>
    <row r="91" spans="1:3" ht="33" customHeight="1">
      <c r="A91" s="229"/>
      <c r="B91" s="232"/>
      <c r="C91" s="234"/>
    </row>
    <row r="92" spans="1:3" ht="14.25">
      <c r="A92" s="229"/>
      <c r="B92" s="235" t="s">
        <v>26</v>
      </c>
      <c r="C92" s="244">
        <v>1</v>
      </c>
    </row>
    <row r="93" spans="1:3" ht="14.25">
      <c r="A93" s="229"/>
      <c r="B93" s="235"/>
      <c r="C93" s="244"/>
    </row>
    <row r="94" spans="1:3" ht="14.25">
      <c r="A94" s="229"/>
      <c r="B94" s="235" t="s">
        <v>27</v>
      </c>
      <c r="C94" s="244">
        <v>1</v>
      </c>
    </row>
    <row r="95" spans="1:3" ht="14.25">
      <c r="A95" s="230"/>
      <c r="B95" s="245"/>
      <c r="C95" s="246"/>
    </row>
    <row r="97" spans="1:3" ht="14.25">
      <c r="A97" s="214" t="s">
        <v>7</v>
      </c>
      <c r="B97" s="214" t="s">
        <v>12</v>
      </c>
      <c r="C97" s="226" t="s">
        <v>13</v>
      </c>
    </row>
    <row r="98" spans="1:3" ht="14.25">
      <c r="A98" s="215"/>
      <c r="B98" s="215"/>
      <c r="C98" s="227"/>
    </row>
    <row r="99" spans="1:3" ht="14.25">
      <c r="A99" s="241" t="s">
        <v>10</v>
      </c>
      <c r="B99" s="242">
        <v>342804000</v>
      </c>
      <c r="C99" s="243" t="s">
        <v>14</v>
      </c>
    </row>
    <row r="100" spans="1:3" ht="14.25">
      <c r="A100" s="235"/>
      <c r="B100" s="237"/>
      <c r="C100" s="239"/>
    </row>
    <row r="101" spans="1:3" ht="14.25">
      <c r="A101" s="235" t="s">
        <v>11</v>
      </c>
      <c r="B101" s="237">
        <v>160000000000</v>
      </c>
      <c r="C101" s="239" t="s">
        <v>15</v>
      </c>
    </row>
    <row r="102" spans="1:3" ht="14.25">
      <c r="A102" s="236"/>
      <c r="B102" s="238"/>
      <c r="C102" s="240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08" t="s">
        <v>16</v>
      </c>
      <c r="B115" s="209"/>
      <c r="C115" s="210"/>
    </row>
    <row r="116" spans="1:3" ht="14.25">
      <c r="A116" s="211"/>
      <c r="B116" s="212"/>
      <c r="C116" s="213"/>
    </row>
    <row r="117" spans="1:3" ht="14.25">
      <c r="A117" s="214" t="s">
        <v>0</v>
      </c>
      <c r="B117" s="214" t="s">
        <v>2</v>
      </c>
      <c r="C117" s="214" t="s">
        <v>6</v>
      </c>
    </row>
    <row r="118" spans="1:3" ht="14.25">
      <c r="A118" s="215"/>
      <c r="B118" s="216"/>
      <c r="C118" s="215"/>
    </row>
    <row r="119" spans="1:3" ht="14.25">
      <c r="A119" s="217" t="s">
        <v>57</v>
      </c>
      <c r="B119" s="221" t="s">
        <v>58</v>
      </c>
      <c r="C119" s="223"/>
    </row>
    <row r="120" spans="1:3" ht="34.5" customHeight="1">
      <c r="A120" s="218"/>
      <c r="B120" s="222"/>
      <c r="C120" s="224"/>
    </row>
    <row r="121" spans="1:3" ht="17.25" customHeight="1">
      <c r="A121" s="219"/>
      <c r="B121" s="66" t="s">
        <v>8</v>
      </c>
      <c r="C121" s="101">
        <v>1</v>
      </c>
    </row>
    <row r="122" spans="1:3" ht="15.75" customHeight="1">
      <c r="A122" s="219"/>
      <c r="B122" s="26" t="s">
        <v>40</v>
      </c>
      <c r="C122" s="102"/>
    </row>
    <row r="123" spans="1:3" ht="21" customHeight="1">
      <c r="A123" s="219"/>
      <c r="B123" s="26" t="s">
        <v>41</v>
      </c>
      <c r="C123" s="102"/>
    </row>
    <row r="124" spans="1:3" ht="25.5" customHeight="1">
      <c r="A124" s="219"/>
      <c r="B124" s="92" t="s">
        <v>11</v>
      </c>
      <c r="C124" s="101">
        <v>1</v>
      </c>
    </row>
    <row r="125" spans="1:3" ht="18" customHeight="1">
      <c r="A125" s="219"/>
      <c r="B125" s="103" t="s">
        <v>42</v>
      </c>
      <c r="C125" s="102"/>
    </row>
    <row r="126" spans="1:3" ht="14.25">
      <c r="A126" s="219"/>
      <c r="B126" s="26" t="s">
        <v>46</v>
      </c>
      <c r="C126" s="225"/>
    </row>
    <row r="127" spans="1:3" ht="14.25">
      <c r="A127" s="219"/>
      <c r="B127" s="26" t="s">
        <v>43</v>
      </c>
      <c r="C127" s="225"/>
    </row>
    <row r="128" spans="1:3" ht="14.25">
      <c r="A128" s="219"/>
      <c r="B128" s="26" t="s">
        <v>44</v>
      </c>
      <c r="C128" s="67"/>
    </row>
    <row r="129" spans="1:3" ht="14.25">
      <c r="A129" s="220"/>
      <c r="B129" s="58" t="s">
        <v>45</v>
      </c>
      <c r="C129" s="43"/>
    </row>
    <row r="131" spans="1:3" ht="14.25">
      <c r="A131" s="214" t="s">
        <v>39</v>
      </c>
      <c r="B131" s="214" t="s">
        <v>12</v>
      </c>
      <c r="C131" s="226" t="s">
        <v>13</v>
      </c>
    </row>
    <row r="132" spans="1:3" ht="14.25">
      <c r="A132" s="215"/>
      <c r="B132" s="215"/>
      <c r="C132" s="227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01" t="s">
        <v>285</v>
      </c>
      <c r="C143" s="201"/>
    </row>
    <row r="144" spans="1:3" ht="14.25">
      <c r="A144" s="23" t="s">
        <v>292</v>
      </c>
      <c r="B144" s="202" t="s">
        <v>294</v>
      </c>
      <c r="C144" s="202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04" t="s">
        <v>297</v>
      </c>
      <c r="C148" s="204"/>
    </row>
    <row r="149" spans="1:3" ht="14.25">
      <c r="A149" s="22" t="s">
        <v>214</v>
      </c>
      <c r="B149" s="204" t="s">
        <v>299</v>
      </c>
      <c r="C149" s="204"/>
    </row>
    <row r="150" spans="1:3" ht="14.25">
      <c r="A150" s="22" t="s">
        <v>293</v>
      </c>
      <c r="B150" s="204" t="s">
        <v>291</v>
      </c>
      <c r="C150" s="204"/>
    </row>
    <row r="151" spans="1:3" ht="14.25">
      <c r="A151" s="24"/>
      <c r="B151" s="24"/>
      <c r="C151" s="24"/>
    </row>
    <row r="153" spans="1:3" ht="15" customHeight="1">
      <c r="A153" s="208" t="s">
        <v>16</v>
      </c>
      <c r="B153" s="209"/>
      <c r="C153" s="210"/>
    </row>
    <row r="154" spans="1:3" ht="15" customHeight="1">
      <c r="A154" s="211"/>
      <c r="B154" s="212"/>
      <c r="C154" s="213"/>
    </row>
    <row r="155" spans="1:3" ht="15" customHeight="1">
      <c r="A155" s="214" t="s">
        <v>0</v>
      </c>
      <c r="B155" s="214" t="s">
        <v>2</v>
      </c>
      <c r="C155" s="214" t="s">
        <v>6</v>
      </c>
    </row>
    <row r="156" spans="1:3" ht="15" customHeight="1">
      <c r="A156" s="215"/>
      <c r="B156" s="216"/>
      <c r="C156" s="215"/>
    </row>
    <row r="157" spans="1:3" ht="15" customHeight="1">
      <c r="A157" s="217" t="s">
        <v>154</v>
      </c>
      <c r="B157" s="221" t="s">
        <v>58</v>
      </c>
      <c r="C157" s="223"/>
    </row>
    <row r="158" spans="1:3" ht="30.75" customHeight="1">
      <c r="A158" s="218"/>
      <c r="B158" s="222"/>
      <c r="C158" s="224"/>
    </row>
    <row r="159" spans="1:3" ht="15" customHeight="1">
      <c r="A159" s="219"/>
      <c r="B159" s="107" t="s">
        <v>155</v>
      </c>
      <c r="C159" s="108" t="s">
        <v>156</v>
      </c>
    </row>
    <row r="160" spans="1:3" ht="14.25">
      <c r="A160" s="220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14" t="s">
        <v>39</v>
      </c>
      <c r="B162" s="214" t="s">
        <v>12</v>
      </c>
      <c r="C162" s="226" t="s">
        <v>13</v>
      </c>
    </row>
    <row r="163" spans="1:3" ht="14.25">
      <c r="A163" s="215"/>
      <c r="B163" s="215"/>
      <c r="C163" s="227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47" t="s">
        <v>285</v>
      </c>
      <c r="C168" s="247"/>
    </row>
    <row r="169" spans="1:3" ht="14.25">
      <c r="A169" s="28" t="s">
        <v>38</v>
      </c>
      <c r="B169" s="202" t="s">
        <v>295</v>
      </c>
      <c r="C169" s="202"/>
    </row>
    <row r="173" spans="1:3" ht="15" customHeight="1">
      <c r="A173" s="38" t="s">
        <v>298</v>
      </c>
      <c r="B173" s="203" t="s">
        <v>300</v>
      </c>
      <c r="C173" s="203"/>
    </row>
    <row r="174" spans="1:3" ht="15" customHeight="1">
      <c r="A174" s="22" t="s">
        <v>214</v>
      </c>
      <c r="B174" s="204" t="s">
        <v>301</v>
      </c>
      <c r="C174" s="204"/>
    </row>
    <row r="175" spans="1:3" ht="14.25">
      <c r="A175" s="22" t="s">
        <v>293</v>
      </c>
      <c r="B175" s="204" t="s">
        <v>296</v>
      </c>
      <c r="C175" s="204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08" t="s">
        <v>16</v>
      </c>
      <c r="B179" s="209"/>
      <c r="C179" s="210"/>
    </row>
    <row r="180" spans="1:3" ht="14.25">
      <c r="A180" s="211"/>
      <c r="B180" s="212"/>
      <c r="C180" s="213"/>
    </row>
    <row r="181" spans="1:3" ht="15" customHeight="1">
      <c r="A181" s="214" t="s">
        <v>0</v>
      </c>
      <c r="B181" s="214" t="s">
        <v>2</v>
      </c>
      <c r="C181" s="214" t="s">
        <v>6</v>
      </c>
    </row>
    <row r="182" spans="1:3" ht="15" customHeight="1">
      <c r="A182" s="215"/>
      <c r="B182" s="215"/>
      <c r="C182" s="216"/>
    </row>
    <row r="183" spans="1:3" ht="14.25">
      <c r="A183" s="248" t="s">
        <v>59</v>
      </c>
      <c r="B183" s="249" t="s">
        <v>60</v>
      </c>
      <c r="C183" s="233"/>
    </row>
    <row r="184" spans="1:3" ht="34.5" customHeight="1">
      <c r="A184" s="219"/>
      <c r="B184" s="250"/>
      <c r="C184" s="234"/>
    </row>
    <row r="185" spans="1:3" ht="14.25">
      <c r="A185" s="219"/>
      <c r="B185" s="138" t="s">
        <v>61</v>
      </c>
      <c r="C185" s="14">
        <v>1</v>
      </c>
    </row>
    <row r="186" spans="1:3" ht="14.25">
      <c r="A186" s="219"/>
      <c r="B186" s="111" t="s">
        <v>177</v>
      </c>
      <c r="C186" s="14">
        <v>1</v>
      </c>
    </row>
    <row r="187" spans="1:3" ht="14.25">
      <c r="A187" s="220"/>
      <c r="B187" s="139"/>
      <c r="C187" s="43"/>
    </row>
    <row r="188" spans="1:3" ht="14.25">
      <c r="A188" s="112"/>
      <c r="B188" s="113"/>
      <c r="C188" s="49"/>
    </row>
    <row r="189" spans="1:3" ht="14.25">
      <c r="A189" s="214" t="s">
        <v>39</v>
      </c>
      <c r="B189" s="214" t="s">
        <v>12</v>
      </c>
      <c r="C189" s="226" t="s">
        <v>13</v>
      </c>
    </row>
    <row r="190" spans="1:3" ht="14.25">
      <c r="A190" s="215"/>
      <c r="B190" s="215"/>
      <c r="C190" s="227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01" t="s">
        <v>285</v>
      </c>
      <c r="C196" s="201"/>
    </row>
    <row r="197" spans="1:3" ht="14.25">
      <c r="A197" s="23" t="s">
        <v>304</v>
      </c>
      <c r="B197" s="202" t="s">
        <v>302</v>
      </c>
      <c r="C197" s="202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03" t="s">
        <v>338</v>
      </c>
      <c r="C201" s="203"/>
    </row>
    <row r="202" spans="1:3" ht="14.25">
      <c r="A202" s="22" t="s">
        <v>214</v>
      </c>
      <c r="B202" s="204" t="s">
        <v>230</v>
      </c>
      <c r="C202" s="204"/>
    </row>
    <row r="203" spans="1:3" ht="14.25">
      <c r="A203" s="22" t="s">
        <v>305</v>
      </c>
      <c r="B203" s="204" t="s">
        <v>303</v>
      </c>
      <c r="C203" s="204"/>
    </row>
    <row r="206" spans="1:3" ht="14.25">
      <c r="A206" s="208" t="s">
        <v>16</v>
      </c>
      <c r="B206" s="209"/>
      <c r="C206" s="210"/>
    </row>
    <row r="207" spans="1:3" ht="14.25">
      <c r="A207" s="211"/>
      <c r="B207" s="212"/>
      <c r="C207" s="213"/>
    </row>
    <row r="208" spans="1:3" ht="14.25">
      <c r="A208" s="214" t="s">
        <v>0</v>
      </c>
      <c r="B208" s="214" t="s">
        <v>2</v>
      </c>
      <c r="C208" s="214" t="s">
        <v>6</v>
      </c>
    </row>
    <row r="209" spans="1:3" ht="14.25">
      <c r="A209" s="215"/>
      <c r="B209" s="215"/>
      <c r="C209" s="215"/>
    </row>
    <row r="210" spans="1:3" ht="14.25">
      <c r="A210" s="248" t="s">
        <v>62</v>
      </c>
      <c r="B210" s="221" t="s">
        <v>58</v>
      </c>
      <c r="C210" s="233"/>
    </row>
    <row r="211" spans="1:3" ht="35.25" customHeight="1">
      <c r="A211" s="219"/>
      <c r="B211" s="222"/>
      <c r="C211" s="234"/>
    </row>
    <row r="212" spans="1:3" ht="14.25">
      <c r="A212" s="219"/>
      <c r="B212" s="114" t="s">
        <v>63</v>
      </c>
      <c r="C212" s="14">
        <v>1</v>
      </c>
    </row>
    <row r="213" spans="1:3" ht="28.5">
      <c r="A213" s="219"/>
      <c r="B213" s="115" t="s">
        <v>307</v>
      </c>
      <c r="C213" s="14"/>
    </row>
    <row r="214" spans="1:3" ht="14.25">
      <c r="A214" s="219"/>
      <c r="B214" s="111" t="s">
        <v>308</v>
      </c>
      <c r="C214" s="14"/>
    </row>
    <row r="215" spans="1:3" ht="28.5">
      <c r="A215" s="219"/>
      <c r="B215" s="92" t="s">
        <v>11</v>
      </c>
      <c r="C215" s="14">
        <v>1</v>
      </c>
    </row>
    <row r="216" spans="1:3" ht="14.25">
      <c r="A216" s="219"/>
      <c r="B216" s="66" t="s">
        <v>67</v>
      </c>
      <c r="C216" s="40"/>
    </row>
    <row r="217" spans="1:3" ht="14.25">
      <c r="A217" s="219"/>
      <c r="B217" s="26" t="s">
        <v>64</v>
      </c>
      <c r="C217" s="40"/>
    </row>
    <row r="218" spans="1:3" ht="14.25">
      <c r="A218" s="219"/>
      <c r="B218" s="26" t="s">
        <v>65</v>
      </c>
      <c r="C218" s="40"/>
    </row>
    <row r="219" spans="1:3" ht="14.25">
      <c r="A219" s="219"/>
      <c r="B219" s="26" t="s">
        <v>66</v>
      </c>
      <c r="C219" s="40"/>
    </row>
    <row r="220" spans="1:3" ht="14.25">
      <c r="A220" s="219"/>
      <c r="B220" s="26" t="s">
        <v>68</v>
      </c>
      <c r="C220" s="40"/>
    </row>
    <row r="221" spans="1:3" ht="14.25">
      <c r="A221" s="219"/>
      <c r="B221" s="26" t="s">
        <v>69</v>
      </c>
      <c r="C221" s="40"/>
    </row>
    <row r="222" spans="1:3" ht="14.25">
      <c r="A222" s="219"/>
      <c r="B222" s="66" t="s">
        <v>70</v>
      </c>
      <c r="C222" s="40"/>
    </row>
    <row r="223" spans="1:3" ht="14.25">
      <c r="A223" s="219"/>
      <c r="B223" s="26" t="s">
        <v>71</v>
      </c>
      <c r="C223" s="40"/>
    </row>
    <row r="224" spans="1:3" ht="14.25">
      <c r="A224" s="220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14" t="s">
        <v>39</v>
      </c>
      <c r="B227" s="214" t="s">
        <v>12</v>
      </c>
      <c r="C227" s="226" t="s">
        <v>13</v>
      </c>
    </row>
    <row r="228" spans="1:3" ht="14.25">
      <c r="A228" s="215"/>
      <c r="B228" s="215"/>
      <c r="C228" s="227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01" t="s">
        <v>285</v>
      </c>
      <c r="C300" s="201"/>
    </row>
    <row r="301" spans="1:3" ht="14.25">
      <c r="A301" s="23" t="s">
        <v>321</v>
      </c>
      <c r="B301" s="205" t="s">
        <v>322</v>
      </c>
      <c r="C301" s="205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06" t="s">
        <v>324</v>
      </c>
      <c r="C305" s="207"/>
    </row>
    <row r="306" spans="1:3" ht="14.25">
      <c r="A306" s="22" t="s">
        <v>235</v>
      </c>
      <c r="B306" s="207" t="s">
        <v>299</v>
      </c>
      <c r="C306" s="207"/>
    </row>
    <row r="307" spans="1:3" ht="14.25">
      <c r="A307" s="22" t="s">
        <v>305</v>
      </c>
      <c r="B307" s="207" t="s">
        <v>323</v>
      </c>
      <c r="C307" s="207"/>
    </row>
    <row r="310" spans="1:3" ht="14.25">
      <c r="A310" s="208" t="s">
        <v>16</v>
      </c>
      <c r="B310" s="209"/>
      <c r="C310" s="210"/>
    </row>
    <row r="311" spans="1:3" ht="14.25">
      <c r="A311" s="211"/>
      <c r="B311" s="212"/>
      <c r="C311" s="213"/>
    </row>
    <row r="312" spans="1:3" ht="14.25">
      <c r="A312" s="214" t="s">
        <v>0</v>
      </c>
      <c r="B312" s="214" t="s">
        <v>2</v>
      </c>
      <c r="C312" s="214" t="s">
        <v>6</v>
      </c>
    </row>
    <row r="313" spans="1:3" ht="14.25">
      <c r="A313" s="215"/>
      <c r="B313" s="216"/>
      <c r="C313" s="215"/>
    </row>
    <row r="314" spans="1:3" ht="14.25">
      <c r="A314" s="217" t="s">
        <v>108</v>
      </c>
      <c r="B314" s="221" t="s">
        <v>58</v>
      </c>
      <c r="C314" s="223"/>
    </row>
    <row r="315" spans="1:3" ht="33.75" customHeight="1">
      <c r="A315" s="218"/>
      <c r="B315" s="222"/>
      <c r="C315" s="224"/>
    </row>
    <row r="316" spans="1:3" ht="14.25">
      <c r="A316" s="219"/>
      <c r="B316" s="28" t="s">
        <v>109</v>
      </c>
      <c r="C316" s="101">
        <v>1</v>
      </c>
    </row>
    <row r="317" spans="1:3" ht="28.5">
      <c r="A317" s="219"/>
      <c r="B317" s="92" t="s">
        <v>11</v>
      </c>
      <c r="C317" s="101">
        <v>1</v>
      </c>
    </row>
    <row r="318" spans="1:3" ht="14.25">
      <c r="A318" s="219"/>
      <c r="B318" s="125" t="s">
        <v>110</v>
      </c>
      <c r="C318" s="108"/>
    </row>
    <row r="319" spans="1:3" ht="14.25">
      <c r="A319" s="219"/>
      <c r="B319" s="165" t="s">
        <v>327</v>
      </c>
      <c r="C319" s="108"/>
    </row>
    <row r="320" spans="1:3" ht="14.25">
      <c r="A320" s="219"/>
      <c r="B320" s="165" t="s">
        <v>328</v>
      </c>
      <c r="C320" s="108"/>
    </row>
    <row r="321" spans="1:3" ht="14.25">
      <c r="A321" s="219"/>
      <c r="B321" s="126" t="s">
        <v>113</v>
      </c>
      <c r="C321" s="108"/>
    </row>
    <row r="322" spans="1:3" ht="14.25">
      <c r="A322" s="219"/>
      <c r="B322" s="120" t="s">
        <v>114</v>
      </c>
      <c r="C322" s="108"/>
    </row>
    <row r="323" spans="1:3" ht="14.25">
      <c r="A323" s="219"/>
      <c r="B323" s="120" t="s">
        <v>115</v>
      </c>
      <c r="C323" s="108"/>
    </row>
    <row r="324" spans="1:3" ht="14.25">
      <c r="A324" s="219"/>
      <c r="B324" s="120" t="s">
        <v>325</v>
      </c>
      <c r="C324" s="18"/>
    </row>
    <row r="325" spans="1:3" ht="14.25">
      <c r="A325" s="219"/>
      <c r="B325" s="120" t="s">
        <v>117</v>
      </c>
      <c r="C325" s="225"/>
    </row>
    <row r="326" spans="1:3" ht="14.25">
      <c r="A326" s="219"/>
      <c r="B326" s="120" t="s">
        <v>326</v>
      </c>
      <c r="C326" s="225"/>
    </row>
    <row r="327" spans="1:3" ht="14.25">
      <c r="A327" s="219"/>
      <c r="B327" s="120" t="s">
        <v>119</v>
      </c>
      <c r="C327" s="67"/>
    </row>
    <row r="328" spans="1:3" ht="14.25">
      <c r="A328" s="220"/>
      <c r="B328" s="124" t="s">
        <v>120</v>
      </c>
      <c r="C328" s="43"/>
    </row>
    <row r="330" spans="1:3" ht="14.25">
      <c r="A330" s="214" t="s">
        <v>39</v>
      </c>
      <c r="B330" s="214" t="s">
        <v>12</v>
      </c>
      <c r="C330" s="226" t="s">
        <v>13</v>
      </c>
    </row>
    <row r="331" spans="1:3" ht="14.25">
      <c r="A331" s="215"/>
      <c r="B331" s="215"/>
      <c r="C331" s="227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01" t="s">
        <v>278</v>
      </c>
      <c r="C349" s="201"/>
    </row>
    <row r="350" spans="1:3" ht="14.25">
      <c r="A350" s="23" t="s">
        <v>254</v>
      </c>
      <c r="B350" s="202" t="s">
        <v>332</v>
      </c>
      <c r="C350" s="202"/>
    </row>
    <row r="351" spans="1:3" ht="14.25">
      <c r="A351" s="25"/>
      <c r="B351" s="204" t="s">
        <v>333</v>
      </c>
      <c r="C351" s="204"/>
    </row>
    <row r="352" ht="14.25">
      <c r="A352" s="25"/>
    </row>
    <row r="353" ht="14.25">
      <c r="A353" s="25"/>
    </row>
    <row r="354" spans="1:3" ht="14.25">
      <c r="A354" s="38" t="s">
        <v>334</v>
      </c>
      <c r="B354" s="204" t="s">
        <v>331</v>
      </c>
      <c r="C354" s="204"/>
    </row>
    <row r="355" spans="1:3" ht="14.25">
      <c r="A355" s="22" t="s">
        <v>235</v>
      </c>
      <c r="B355" s="204" t="s">
        <v>301</v>
      </c>
      <c r="C355" s="204"/>
    </row>
    <row r="356" spans="1:3" ht="14.25">
      <c r="A356" s="22" t="s">
        <v>329</v>
      </c>
      <c r="B356" s="204" t="s">
        <v>330</v>
      </c>
      <c r="C356" s="204"/>
    </row>
    <row r="357" spans="1:3" ht="14.25">
      <c r="A357" s="24"/>
      <c r="B357" s="24"/>
      <c r="C357" s="24"/>
    </row>
    <row r="360" spans="1:3" ht="14.25">
      <c r="A360" s="208" t="s">
        <v>16</v>
      </c>
      <c r="B360" s="209"/>
      <c r="C360" s="210"/>
    </row>
    <row r="361" spans="1:3" ht="14.25">
      <c r="A361" s="211"/>
      <c r="B361" s="212"/>
      <c r="C361" s="213"/>
    </row>
    <row r="362" spans="1:3" ht="14.25">
      <c r="A362" s="214" t="s">
        <v>0</v>
      </c>
      <c r="B362" s="214" t="s">
        <v>2</v>
      </c>
      <c r="C362" s="214" t="s">
        <v>6</v>
      </c>
    </row>
    <row r="363" spans="1:3" ht="14.25">
      <c r="A363" s="215"/>
      <c r="B363" s="216"/>
      <c r="C363" s="215"/>
    </row>
    <row r="364" spans="1:3" ht="14.25">
      <c r="A364" s="217" t="s">
        <v>159</v>
      </c>
      <c r="B364" s="221" t="s">
        <v>58</v>
      </c>
      <c r="C364" s="223"/>
    </row>
    <row r="365" spans="1:3" ht="14.25">
      <c r="A365" s="218"/>
      <c r="B365" s="222"/>
      <c r="C365" s="224"/>
    </row>
    <row r="366" spans="1:3" ht="14.25">
      <c r="A366" s="219"/>
      <c r="B366" s="107" t="s">
        <v>160</v>
      </c>
      <c r="C366" s="108" t="s">
        <v>164</v>
      </c>
    </row>
    <row r="367" spans="1:3" ht="14.25">
      <c r="A367" s="219"/>
      <c r="B367" s="107" t="s">
        <v>161</v>
      </c>
      <c r="C367" s="18" t="s">
        <v>163</v>
      </c>
    </row>
    <row r="368" spans="1:3" ht="14.25">
      <c r="A368" s="220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14" t="s">
        <v>39</v>
      </c>
      <c r="B370" s="214" t="s">
        <v>12</v>
      </c>
      <c r="C370" s="226" t="s">
        <v>13</v>
      </c>
    </row>
    <row r="371" spans="1:3" ht="14.25">
      <c r="A371" s="215"/>
      <c r="B371" s="215"/>
      <c r="C371" s="227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01" t="s">
        <v>285</v>
      </c>
      <c r="C377" s="201"/>
    </row>
    <row r="378" spans="1:3" ht="14.25">
      <c r="A378" s="23" t="s">
        <v>254</v>
      </c>
      <c r="B378" s="202" t="s">
        <v>335</v>
      </c>
      <c r="C378" s="202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03" t="s">
        <v>337</v>
      </c>
      <c r="C382" s="204"/>
    </row>
    <row r="383" spans="1:3" ht="14.25">
      <c r="A383" s="22" t="s">
        <v>235</v>
      </c>
      <c r="B383" s="204" t="s">
        <v>301</v>
      </c>
      <c r="C383" s="204"/>
    </row>
    <row r="384" spans="1:3" ht="14.25">
      <c r="A384" s="22" t="s">
        <v>329</v>
      </c>
      <c r="B384" s="204" t="s">
        <v>336</v>
      </c>
      <c r="C384" s="204"/>
    </row>
    <row r="385" spans="1:3" ht="14.25">
      <c r="A385" s="24"/>
      <c r="B385" s="24"/>
      <c r="C385" s="24"/>
    </row>
  </sheetData>
  <sheetProtection/>
  <mergeCells count="159"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A189:A190"/>
    <mergeCell ref="B189:B190"/>
    <mergeCell ref="C189:C190"/>
    <mergeCell ref="A183:A187"/>
    <mergeCell ref="B183:B184"/>
    <mergeCell ref="C183:C184"/>
    <mergeCell ref="C162:C163"/>
    <mergeCell ref="B169:C169"/>
    <mergeCell ref="B173:C173"/>
    <mergeCell ref="B175:C175"/>
    <mergeCell ref="B168:C168"/>
    <mergeCell ref="B174:C174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A72:A73"/>
    <mergeCell ref="B72:B73"/>
    <mergeCell ref="C72:C73"/>
    <mergeCell ref="A86:C87"/>
    <mergeCell ref="A88:A89"/>
    <mergeCell ref="B88:B89"/>
    <mergeCell ref="C88:C89"/>
    <mergeCell ref="A90:A95"/>
    <mergeCell ref="B90:B91"/>
    <mergeCell ref="C90:C91"/>
    <mergeCell ref="B92:B93"/>
    <mergeCell ref="C92:C93"/>
    <mergeCell ref="B94:B95"/>
    <mergeCell ref="C94:C95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68:A69"/>
    <mergeCell ref="B68:B69"/>
    <mergeCell ref="C68:C69"/>
    <mergeCell ref="A41:A42"/>
    <mergeCell ref="B41:B42"/>
    <mergeCell ref="C41:C42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33:A36"/>
    <mergeCell ref="B33:B34"/>
    <mergeCell ref="C33:C34"/>
    <mergeCell ref="A43:A44"/>
    <mergeCell ref="B43:B44"/>
    <mergeCell ref="C43:C44"/>
    <mergeCell ref="C39:C40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12:A313"/>
    <mergeCell ref="B312:B313"/>
    <mergeCell ref="C312:C313"/>
    <mergeCell ref="A314:A328"/>
    <mergeCell ref="B314:B315"/>
    <mergeCell ref="C314:C315"/>
    <mergeCell ref="C325:C326"/>
    <mergeCell ref="B300:C300"/>
    <mergeCell ref="B301:C301"/>
    <mergeCell ref="B305:C305"/>
    <mergeCell ref="B307:C307"/>
    <mergeCell ref="B306:C306"/>
    <mergeCell ref="A310:C311"/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310">
      <selection activeCell="A331" sqref="A331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08" t="s">
        <v>16</v>
      </c>
      <c r="B1" s="209"/>
      <c r="C1" s="210"/>
    </row>
    <row r="2" spans="1:3" ht="14.25">
      <c r="A2" s="211"/>
      <c r="B2" s="212"/>
      <c r="C2" s="213"/>
    </row>
    <row r="3" spans="1:3" ht="14.25">
      <c r="A3" s="214" t="s">
        <v>0</v>
      </c>
      <c r="B3" s="214" t="s">
        <v>2</v>
      </c>
      <c r="C3" s="214" t="s">
        <v>6</v>
      </c>
    </row>
    <row r="4" spans="1:3" ht="14.25">
      <c r="A4" s="215"/>
      <c r="B4" s="215"/>
      <c r="C4" s="215"/>
    </row>
    <row r="5" spans="1:3" ht="27.75" customHeight="1">
      <c r="A5" s="228" t="s">
        <v>1</v>
      </c>
      <c r="B5" s="231" t="s">
        <v>55</v>
      </c>
      <c r="C5" s="233"/>
    </row>
    <row r="6" spans="1:3" ht="36.75" customHeight="1">
      <c r="A6" s="229"/>
      <c r="B6" s="232"/>
      <c r="C6" s="234"/>
    </row>
    <row r="7" spans="1:3" ht="36.75" customHeight="1">
      <c r="A7" s="229"/>
      <c r="B7" s="13" t="s">
        <v>17</v>
      </c>
      <c r="C7" s="14">
        <v>1</v>
      </c>
    </row>
    <row r="8" spans="1:3" ht="14.25">
      <c r="A8" s="229"/>
      <c r="B8" s="235" t="s">
        <v>18</v>
      </c>
      <c r="C8" s="244">
        <v>1</v>
      </c>
    </row>
    <row r="9" spans="1:3" ht="14.25">
      <c r="A9" s="229"/>
      <c r="B9" s="235"/>
      <c r="C9" s="244"/>
    </row>
    <row r="10" spans="1:3" ht="14.25">
      <c r="A10" s="229"/>
      <c r="B10" s="235" t="s">
        <v>19</v>
      </c>
      <c r="C10" s="244">
        <v>1</v>
      </c>
    </row>
    <row r="11" spans="1:3" ht="14.25">
      <c r="A11" s="230"/>
      <c r="B11" s="236"/>
      <c r="C11" s="246"/>
    </row>
    <row r="14" spans="1:3" ht="14.25">
      <c r="A14" s="214" t="s">
        <v>7</v>
      </c>
      <c r="B14" s="214" t="s">
        <v>12</v>
      </c>
      <c r="C14" s="226" t="s">
        <v>13</v>
      </c>
    </row>
    <row r="15" spans="1:3" ht="14.25">
      <c r="A15" s="215"/>
      <c r="B15" s="215"/>
      <c r="C15" s="227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01" t="s">
        <v>258</v>
      </c>
      <c r="C21" s="201"/>
    </row>
    <row r="23" spans="1:3" ht="14.25">
      <c r="A23" s="22" t="s">
        <v>245</v>
      </c>
      <c r="B23" s="202" t="s">
        <v>248</v>
      </c>
      <c r="C23" s="202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04" t="s">
        <v>256</v>
      </c>
      <c r="C27" s="204"/>
    </row>
    <row r="28" spans="1:3" ht="14.25">
      <c r="A28" s="22" t="s">
        <v>244</v>
      </c>
      <c r="B28" s="204" t="s">
        <v>213</v>
      </c>
      <c r="C28" s="204"/>
    </row>
    <row r="29" spans="1:3" ht="14.25">
      <c r="A29" s="22" t="s">
        <v>247</v>
      </c>
      <c r="B29" s="204" t="s">
        <v>218</v>
      </c>
      <c r="C29" s="204"/>
    </row>
    <row r="31" spans="1:3" ht="14.25">
      <c r="A31" s="208" t="s">
        <v>16</v>
      </c>
      <c r="B31" s="209"/>
      <c r="C31" s="210"/>
    </row>
    <row r="32" spans="1:3" ht="14.25">
      <c r="A32" s="211"/>
      <c r="B32" s="212"/>
      <c r="C32" s="213"/>
    </row>
    <row r="33" spans="1:3" ht="14.25">
      <c r="A33" s="214" t="s">
        <v>0</v>
      </c>
      <c r="B33" s="214" t="s">
        <v>2</v>
      </c>
      <c r="C33" s="214" t="s">
        <v>6</v>
      </c>
    </row>
    <row r="34" spans="1:3" ht="14.25">
      <c r="A34" s="215"/>
      <c r="B34" s="215"/>
      <c r="C34" s="215"/>
    </row>
    <row r="35" spans="1:3" ht="14.25">
      <c r="A35" s="228" t="s">
        <v>30</v>
      </c>
      <c r="B35" s="231" t="s">
        <v>56</v>
      </c>
      <c r="C35" s="233"/>
    </row>
    <row r="36" spans="1:3" ht="33" customHeight="1">
      <c r="A36" s="229"/>
      <c r="B36" s="232"/>
      <c r="C36" s="234"/>
    </row>
    <row r="37" spans="1:3" ht="14.25">
      <c r="A37" s="229"/>
      <c r="B37" s="235" t="s">
        <v>31</v>
      </c>
      <c r="C37" s="244">
        <v>1</v>
      </c>
    </row>
    <row r="38" spans="1:3" ht="0.75" customHeight="1">
      <c r="A38" s="229"/>
      <c r="B38" s="235"/>
      <c r="C38" s="244"/>
    </row>
    <row r="39" spans="1:3" ht="14.25">
      <c r="A39" s="229"/>
      <c r="B39" s="26"/>
      <c r="C39" s="27"/>
    </row>
    <row r="40" spans="1:3" ht="14.25">
      <c r="A40" s="229"/>
      <c r="B40" s="229" t="s">
        <v>32</v>
      </c>
      <c r="C40" s="244">
        <v>1</v>
      </c>
    </row>
    <row r="41" spans="1:3" ht="14.25">
      <c r="A41" s="230"/>
      <c r="B41" s="262"/>
      <c r="C41" s="246"/>
    </row>
    <row r="44" spans="1:3" ht="14.25">
      <c r="A44" s="214" t="s">
        <v>7</v>
      </c>
      <c r="B44" s="214" t="s">
        <v>12</v>
      </c>
      <c r="C44" s="226" t="s">
        <v>13</v>
      </c>
    </row>
    <row r="45" spans="1:3" ht="14.25">
      <c r="A45" s="215"/>
      <c r="B45" s="215"/>
      <c r="C45" s="227"/>
    </row>
    <row r="46" spans="1:3" ht="14.25">
      <c r="A46" s="228" t="s">
        <v>21</v>
      </c>
      <c r="B46" s="265">
        <v>294227000</v>
      </c>
      <c r="C46" s="243" t="s">
        <v>14</v>
      </c>
    </row>
    <row r="47" spans="1:3" ht="14.25">
      <c r="A47" s="229"/>
      <c r="B47" s="263"/>
      <c r="C47" s="239"/>
    </row>
    <row r="48" spans="1:3" ht="14.25">
      <c r="A48" s="235" t="s">
        <v>11</v>
      </c>
      <c r="B48" s="263">
        <v>270000000</v>
      </c>
      <c r="C48" s="239" t="s">
        <v>15</v>
      </c>
    </row>
    <row r="49" spans="1:3" ht="14.25">
      <c r="A49" s="236"/>
      <c r="B49" s="264"/>
      <c r="C49" s="240"/>
    </row>
    <row r="51" spans="2:3" ht="14.25">
      <c r="B51" s="201" t="s">
        <v>261</v>
      </c>
      <c r="C51" s="201"/>
    </row>
    <row r="53" spans="1:3" ht="14.25">
      <c r="A53" s="24" t="s">
        <v>28</v>
      </c>
      <c r="B53" s="202" t="s">
        <v>260</v>
      </c>
      <c r="C53" s="202"/>
    </row>
    <row r="57" spans="1:3" ht="14.25">
      <c r="A57" s="38" t="s">
        <v>217</v>
      </c>
      <c r="B57" s="203" t="s">
        <v>265</v>
      </c>
      <c r="C57" s="204"/>
    </row>
    <row r="58" spans="1:3" ht="14.25">
      <c r="A58" s="22" t="s">
        <v>213</v>
      </c>
      <c r="B58" s="204" t="s">
        <v>214</v>
      </c>
      <c r="C58" s="204"/>
    </row>
    <row r="59" spans="1:3" ht="14.25">
      <c r="A59" s="22" t="s">
        <v>218</v>
      </c>
      <c r="B59" s="204" t="s">
        <v>225</v>
      </c>
      <c r="C59" s="204"/>
    </row>
    <row r="62" spans="1:3" ht="14.25">
      <c r="A62" s="208" t="s">
        <v>16</v>
      </c>
      <c r="B62" s="209"/>
      <c r="C62" s="210"/>
    </row>
    <row r="63" spans="1:3" ht="14.25">
      <c r="A63" s="211"/>
      <c r="B63" s="212"/>
      <c r="C63" s="213"/>
    </row>
    <row r="64" spans="1:3" ht="14.25">
      <c r="A64" s="214" t="s">
        <v>0</v>
      </c>
      <c r="B64" s="214" t="s">
        <v>2</v>
      </c>
      <c r="C64" s="214" t="s">
        <v>6</v>
      </c>
    </row>
    <row r="65" spans="1:3" ht="14.25">
      <c r="A65" s="215"/>
      <c r="B65" s="215"/>
      <c r="C65" s="215"/>
    </row>
    <row r="66" spans="1:3" ht="14.25">
      <c r="A66" s="228" t="s">
        <v>33</v>
      </c>
      <c r="B66" s="231" t="s">
        <v>56</v>
      </c>
      <c r="C66" s="233"/>
    </row>
    <row r="67" spans="1:3" ht="31.5" customHeight="1">
      <c r="A67" s="229"/>
      <c r="B67" s="232"/>
      <c r="C67" s="234"/>
    </row>
    <row r="68" spans="1:3" ht="14.25">
      <c r="A68" s="229"/>
      <c r="B68" s="235" t="s">
        <v>34</v>
      </c>
      <c r="C68" s="244">
        <v>1</v>
      </c>
    </row>
    <row r="69" spans="1:3" ht="14.25">
      <c r="A69" s="229"/>
      <c r="B69" s="235"/>
      <c r="C69" s="244"/>
    </row>
    <row r="70" spans="1:3" ht="14.25">
      <c r="A70" s="229"/>
      <c r="B70" s="229" t="s">
        <v>262</v>
      </c>
      <c r="C70" s="244">
        <v>1</v>
      </c>
    </row>
    <row r="71" spans="1:3" ht="14.25">
      <c r="A71" s="230"/>
      <c r="B71" s="262"/>
      <c r="C71" s="246"/>
    </row>
    <row r="74" spans="1:3" ht="14.25">
      <c r="A74" s="214" t="s">
        <v>7</v>
      </c>
      <c r="B74" s="214" t="s">
        <v>12</v>
      </c>
      <c r="C74" s="226" t="s">
        <v>13</v>
      </c>
    </row>
    <row r="75" spans="1:3" ht="14.25">
      <c r="A75" s="215"/>
      <c r="B75" s="215"/>
      <c r="C75" s="227"/>
    </row>
    <row r="76" spans="1:3" ht="14.25">
      <c r="A76" s="241"/>
      <c r="B76" s="243"/>
      <c r="C76" s="243"/>
    </row>
    <row r="77" spans="1:3" ht="14.25">
      <c r="A77" s="235"/>
      <c r="B77" s="239"/>
      <c r="C77" s="239"/>
    </row>
    <row r="78" spans="1:3" ht="14.25">
      <c r="A78" s="235"/>
      <c r="B78" s="239"/>
      <c r="C78" s="239"/>
    </row>
    <row r="79" spans="1:3" ht="14.25">
      <c r="A79" s="236"/>
      <c r="B79" s="240"/>
      <c r="C79" s="240"/>
    </row>
    <row r="81" spans="2:3" ht="14.25">
      <c r="B81" s="201" t="s">
        <v>221</v>
      </c>
      <c r="C81" s="201"/>
    </row>
    <row r="83" spans="1:3" ht="14.25">
      <c r="A83" s="24" t="s">
        <v>28</v>
      </c>
      <c r="B83" s="202" t="s">
        <v>263</v>
      </c>
      <c r="C83" s="202"/>
    </row>
    <row r="87" spans="1:3" ht="14.25">
      <c r="A87" s="24" t="s">
        <v>257</v>
      </c>
      <c r="B87" s="203" t="s">
        <v>264</v>
      </c>
      <c r="C87" s="204"/>
    </row>
    <row r="88" spans="1:3" ht="14.25">
      <c r="A88" s="22" t="s">
        <v>213</v>
      </c>
      <c r="B88" s="204" t="s">
        <v>214</v>
      </c>
      <c r="C88" s="204"/>
    </row>
    <row r="89" spans="1:3" ht="14.25">
      <c r="A89" s="24" t="s">
        <v>29</v>
      </c>
      <c r="B89" s="204" t="s">
        <v>228</v>
      </c>
      <c r="C89" s="204"/>
    </row>
    <row r="92" spans="1:3" ht="14.25">
      <c r="A92" s="208" t="s">
        <v>16</v>
      </c>
      <c r="B92" s="209"/>
      <c r="C92" s="210"/>
    </row>
    <row r="93" spans="1:3" ht="14.25">
      <c r="A93" s="211"/>
      <c r="B93" s="212"/>
      <c r="C93" s="213"/>
    </row>
    <row r="94" spans="1:3" ht="14.25">
      <c r="A94" s="214" t="s">
        <v>0</v>
      </c>
      <c r="B94" s="214" t="s">
        <v>2</v>
      </c>
      <c r="C94" s="214" t="s">
        <v>6</v>
      </c>
    </row>
    <row r="95" spans="1:3" ht="14.25">
      <c r="A95" s="215"/>
      <c r="B95" s="215"/>
      <c r="C95" s="215"/>
    </row>
    <row r="96" spans="1:3" ht="14.25">
      <c r="A96" s="228" t="s">
        <v>35</v>
      </c>
      <c r="B96" s="231" t="s">
        <v>56</v>
      </c>
      <c r="C96" s="233"/>
    </row>
    <row r="97" spans="1:3" ht="29.25" customHeight="1">
      <c r="A97" s="229"/>
      <c r="B97" s="232"/>
      <c r="C97" s="234"/>
    </row>
    <row r="98" spans="1:3" ht="14.25">
      <c r="A98" s="229"/>
      <c r="B98" s="235" t="s">
        <v>37</v>
      </c>
      <c r="C98" s="244">
        <v>1</v>
      </c>
    </row>
    <row r="99" spans="1:3" ht="14.25">
      <c r="A99" s="229"/>
      <c r="B99" s="235"/>
      <c r="C99" s="244"/>
    </row>
    <row r="100" spans="1:3" ht="14.25">
      <c r="A100" s="229"/>
      <c r="B100" s="229" t="s">
        <v>36</v>
      </c>
      <c r="C100" s="244">
        <v>1</v>
      </c>
    </row>
    <row r="101" spans="1:3" ht="14.25">
      <c r="A101" s="230"/>
      <c r="B101" s="262"/>
      <c r="C101" s="246"/>
    </row>
    <row r="104" spans="1:3" ht="14.25">
      <c r="A104" s="251" t="s">
        <v>7</v>
      </c>
      <c r="B104" s="214" t="s">
        <v>12</v>
      </c>
      <c r="C104" s="253" t="s">
        <v>13</v>
      </c>
    </row>
    <row r="105" spans="1:3" ht="14.25">
      <c r="A105" s="252"/>
      <c r="B105" s="215"/>
      <c r="C105" s="254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08" t="s">
        <v>16</v>
      </c>
      <c r="B120" s="209"/>
      <c r="C120" s="210"/>
    </row>
    <row r="121" spans="1:3" ht="14.25">
      <c r="A121" s="211"/>
      <c r="B121" s="212"/>
      <c r="C121" s="213"/>
    </row>
    <row r="122" spans="1:3" ht="14.25">
      <c r="A122" s="214" t="s">
        <v>0</v>
      </c>
      <c r="B122" s="251" t="s">
        <v>2</v>
      </c>
      <c r="C122" s="214" t="s">
        <v>6</v>
      </c>
    </row>
    <row r="123" spans="1:3" ht="14.25">
      <c r="A123" s="215"/>
      <c r="B123" s="255"/>
      <c r="C123" s="215"/>
    </row>
    <row r="124" spans="1:3" ht="14.25">
      <c r="A124" s="266" t="s">
        <v>122</v>
      </c>
      <c r="B124" s="269" t="s">
        <v>123</v>
      </c>
      <c r="C124" s="233"/>
    </row>
    <row r="125" spans="1:3" ht="35.25" customHeight="1">
      <c r="A125" s="267"/>
      <c r="B125" s="270"/>
      <c r="C125" s="234"/>
    </row>
    <row r="126" spans="1:3" ht="15" customHeight="1">
      <c r="A126" s="267"/>
      <c r="B126" s="261" t="s">
        <v>11</v>
      </c>
      <c r="C126" s="244">
        <v>1</v>
      </c>
    </row>
    <row r="127" spans="1:3" ht="14.25">
      <c r="A127" s="267"/>
      <c r="B127" s="261"/>
      <c r="C127" s="244"/>
    </row>
    <row r="128" spans="1:3" ht="14.25">
      <c r="A128" s="267"/>
      <c r="B128" s="39" t="s">
        <v>125</v>
      </c>
      <c r="C128" s="40"/>
    </row>
    <row r="129" spans="1:3" ht="14.25">
      <c r="A129" s="267"/>
      <c r="B129" s="41" t="s">
        <v>126</v>
      </c>
      <c r="C129" s="40"/>
    </row>
    <row r="130" spans="1:3" ht="14.25">
      <c r="A130" s="267"/>
      <c r="B130" s="41" t="s">
        <v>127</v>
      </c>
      <c r="C130" s="40"/>
    </row>
    <row r="131" spans="1:3" ht="14.25">
      <c r="A131" s="267"/>
      <c r="B131" s="39" t="s">
        <v>128</v>
      </c>
      <c r="C131" s="40"/>
    </row>
    <row r="132" spans="1:3" ht="14.25">
      <c r="A132" s="267"/>
      <c r="B132" s="41" t="s">
        <v>129</v>
      </c>
      <c r="C132" s="40"/>
    </row>
    <row r="133" spans="1:3" ht="14.25">
      <c r="A133" s="267"/>
      <c r="B133" s="41" t="s">
        <v>130</v>
      </c>
      <c r="C133" s="40"/>
    </row>
    <row r="134" spans="1:3" ht="14.25">
      <c r="A134" s="267"/>
      <c r="B134" s="41" t="s">
        <v>131</v>
      </c>
      <c r="C134" s="40"/>
    </row>
    <row r="135" spans="1:3" ht="14.25">
      <c r="A135" s="268"/>
      <c r="B135" s="42" t="s">
        <v>132</v>
      </c>
      <c r="C135" s="43"/>
    </row>
    <row r="137" spans="1:3" ht="14.25">
      <c r="A137" s="214" t="s">
        <v>7</v>
      </c>
      <c r="B137" s="214" t="s">
        <v>12</v>
      </c>
      <c r="C137" s="226" t="s">
        <v>13</v>
      </c>
    </row>
    <row r="138" spans="1:3" ht="14.25">
      <c r="A138" s="215"/>
      <c r="B138" s="215"/>
      <c r="C138" s="227"/>
    </row>
    <row r="139" spans="1:3" ht="14.25">
      <c r="A139" s="44" t="s">
        <v>11</v>
      </c>
      <c r="B139" s="45">
        <f>B140+B143</f>
        <v>295000000</v>
      </c>
      <c r="C139" s="243" t="s">
        <v>15</v>
      </c>
    </row>
    <row r="140" spans="1:3" ht="14.25">
      <c r="A140" s="39" t="s">
        <v>125</v>
      </c>
      <c r="B140" s="46">
        <f>SUM(B141:B142)</f>
        <v>230000000</v>
      </c>
      <c r="C140" s="239"/>
    </row>
    <row r="141" spans="1:3" ht="14.25">
      <c r="A141" s="41" t="s">
        <v>126</v>
      </c>
      <c r="B141" s="31">
        <v>130000000</v>
      </c>
      <c r="C141" s="239"/>
    </row>
    <row r="142" spans="1:3" ht="14.25">
      <c r="A142" s="41" t="s">
        <v>127</v>
      </c>
      <c r="B142" s="31">
        <v>100000000</v>
      </c>
      <c r="C142" s="239"/>
    </row>
    <row r="143" spans="1:3" ht="14.25">
      <c r="A143" s="39" t="s">
        <v>128</v>
      </c>
      <c r="B143" s="46">
        <f>SUM(B144:B147)</f>
        <v>65000000</v>
      </c>
      <c r="C143" s="239"/>
    </row>
    <row r="144" spans="1:3" ht="14.25">
      <c r="A144" s="41" t="s">
        <v>129</v>
      </c>
      <c r="B144" s="31">
        <v>10000000</v>
      </c>
      <c r="C144" s="239"/>
    </row>
    <row r="145" spans="1:3" ht="14.25">
      <c r="A145" s="41" t="s">
        <v>130</v>
      </c>
      <c r="B145" s="31">
        <v>10000000</v>
      </c>
      <c r="C145" s="239"/>
    </row>
    <row r="146" spans="1:3" ht="14.25">
      <c r="A146" s="41" t="s">
        <v>131</v>
      </c>
      <c r="B146" s="31">
        <v>35000000</v>
      </c>
      <c r="C146" s="239"/>
    </row>
    <row r="147" spans="1:3" ht="14.25">
      <c r="A147" s="42" t="s">
        <v>132</v>
      </c>
      <c r="B147" s="36">
        <v>10000000</v>
      </c>
      <c r="C147" s="240"/>
    </row>
    <row r="148" spans="1:3" ht="14.25">
      <c r="A148" s="47"/>
      <c r="B148" s="48"/>
      <c r="C148" s="49"/>
    </row>
    <row r="149" spans="2:3" ht="14.25">
      <c r="B149" s="201" t="s">
        <v>221</v>
      </c>
      <c r="C149" s="201"/>
    </row>
    <row r="150" spans="1:3" ht="14.25">
      <c r="A150" s="23" t="s">
        <v>224</v>
      </c>
      <c r="B150" s="205" t="s">
        <v>222</v>
      </c>
      <c r="C150" s="205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06" t="s">
        <v>268</v>
      </c>
      <c r="C154" s="206"/>
    </row>
    <row r="155" spans="1:3" ht="14.25">
      <c r="A155" s="22" t="s">
        <v>214</v>
      </c>
      <c r="B155" s="207" t="s">
        <v>214</v>
      </c>
      <c r="C155" s="207"/>
    </row>
    <row r="156" spans="1:3" ht="14.25">
      <c r="A156" s="22" t="s">
        <v>225</v>
      </c>
      <c r="B156" s="207" t="s">
        <v>223</v>
      </c>
      <c r="C156" s="207"/>
    </row>
    <row r="159" spans="1:3" ht="14.25">
      <c r="A159" s="208" t="s">
        <v>16</v>
      </c>
      <c r="B159" s="209"/>
      <c r="C159" s="210"/>
    </row>
    <row r="160" spans="1:3" ht="14.25">
      <c r="A160" s="211"/>
      <c r="B160" s="212"/>
      <c r="C160" s="213"/>
    </row>
    <row r="161" spans="1:3" ht="14.25">
      <c r="A161" s="214" t="s">
        <v>0</v>
      </c>
      <c r="B161" s="214" t="s">
        <v>2</v>
      </c>
      <c r="C161" s="214" t="s">
        <v>6</v>
      </c>
    </row>
    <row r="162" spans="1:3" ht="14.25">
      <c r="A162" s="215"/>
      <c r="B162" s="216"/>
      <c r="C162" s="215"/>
    </row>
    <row r="163" spans="1:3" ht="14.25">
      <c r="A163" s="266" t="s">
        <v>124</v>
      </c>
      <c r="B163" s="231" t="s">
        <v>123</v>
      </c>
      <c r="C163" s="223"/>
    </row>
    <row r="164" spans="1:3" ht="34.5" customHeight="1">
      <c r="A164" s="267"/>
      <c r="B164" s="232"/>
      <c r="C164" s="224"/>
    </row>
    <row r="165" spans="1:3" ht="15" customHeight="1">
      <c r="A165" s="267"/>
      <c r="B165" s="258" t="s">
        <v>21</v>
      </c>
      <c r="C165" s="259">
        <v>1</v>
      </c>
    </row>
    <row r="166" spans="1:3" ht="14.25">
      <c r="A166" s="267"/>
      <c r="B166" s="258"/>
      <c r="C166" s="259"/>
    </row>
    <row r="167" spans="1:3" ht="14.25">
      <c r="A167" s="267"/>
      <c r="B167" s="13" t="s">
        <v>136</v>
      </c>
      <c r="C167" s="50"/>
    </row>
    <row r="168" spans="1:3" ht="14.25">
      <c r="A168" s="267"/>
      <c r="B168" s="13" t="s">
        <v>133</v>
      </c>
      <c r="C168" s="50"/>
    </row>
    <row r="169" spans="1:3" ht="14.25">
      <c r="A169" s="267"/>
      <c r="B169" s="13" t="s">
        <v>135</v>
      </c>
      <c r="C169" s="50"/>
    </row>
    <row r="170" spans="1:3" ht="14.25">
      <c r="A170" s="267"/>
      <c r="B170" s="26" t="s">
        <v>134</v>
      </c>
      <c r="C170" s="51"/>
    </row>
    <row r="171" spans="1:3" ht="14.25">
      <c r="A171" s="267"/>
      <c r="B171" s="52" t="s">
        <v>137</v>
      </c>
      <c r="C171" s="225"/>
    </row>
    <row r="172" spans="1:3" ht="4.5" customHeight="1">
      <c r="A172" s="268"/>
      <c r="B172" s="53"/>
      <c r="C172" s="260"/>
    </row>
    <row r="174" spans="1:3" ht="14.25">
      <c r="A174" s="214" t="s">
        <v>7</v>
      </c>
      <c r="B174" s="214" t="s">
        <v>12</v>
      </c>
      <c r="C174" s="226" t="s">
        <v>13</v>
      </c>
    </row>
    <row r="175" spans="1:3" ht="9" customHeight="1">
      <c r="A175" s="215"/>
      <c r="B175" s="215"/>
      <c r="C175" s="227"/>
    </row>
    <row r="176" spans="1:3" ht="28.5">
      <c r="A176" s="54" t="s">
        <v>21</v>
      </c>
      <c r="B176" s="55">
        <f>SUM(B177:B181)</f>
        <v>294227000</v>
      </c>
      <c r="C176" s="243" t="s">
        <v>14</v>
      </c>
    </row>
    <row r="177" spans="1:3" ht="14.25">
      <c r="A177" s="13" t="s">
        <v>136</v>
      </c>
      <c r="B177" s="89">
        <v>27000000</v>
      </c>
      <c r="C177" s="239"/>
    </row>
    <row r="178" spans="1:3" ht="14.25">
      <c r="A178" s="13" t="s">
        <v>133</v>
      </c>
      <c r="B178" s="89">
        <v>48000000</v>
      </c>
      <c r="C178" s="239"/>
    </row>
    <row r="179" spans="1:3" ht="14.25">
      <c r="A179" s="13" t="s">
        <v>135</v>
      </c>
      <c r="B179" s="89">
        <v>193227000</v>
      </c>
      <c r="C179" s="239"/>
    </row>
    <row r="180" spans="1:3" ht="14.25">
      <c r="A180" s="26" t="s">
        <v>134</v>
      </c>
      <c r="B180" s="89">
        <v>24000000</v>
      </c>
      <c r="C180" s="239"/>
    </row>
    <row r="181" spans="1:3" ht="14.25">
      <c r="A181" s="53" t="s">
        <v>137</v>
      </c>
      <c r="B181" s="90">
        <v>2000000</v>
      </c>
      <c r="C181" s="240"/>
    </row>
    <row r="183" spans="2:3" ht="14.25">
      <c r="B183" s="201" t="s">
        <v>221</v>
      </c>
      <c r="C183" s="201"/>
    </row>
    <row r="185" spans="1:3" ht="14.25">
      <c r="A185" s="23" t="s">
        <v>224</v>
      </c>
      <c r="B185" s="205" t="s">
        <v>269</v>
      </c>
      <c r="C185" s="205"/>
    </row>
    <row r="186" spans="1:3" ht="14.25">
      <c r="A186" s="25"/>
      <c r="B186" s="204" t="s">
        <v>270</v>
      </c>
      <c r="C186" s="204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06" t="s">
        <v>272</v>
      </c>
      <c r="C189" s="206"/>
    </row>
    <row r="190" spans="1:3" ht="14.25">
      <c r="A190" s="22" t="s">
        <v>214</v>
      </c>
      <c r="B190" s="207" t="s">
        <v>214</v>
      </c>
      <c r="C190" s="207"/>
    </row>
    <row r="191" spans="1:3" ht="14.25">
      <c r="A191" s="22" t="s">
        <v>225</v>
      </c>
      <c r="B191" s="207" t="s">
        <v>226</v>
      </c>
      <c r="C191" s="207"/>
    </row>
    <row r="194" spans="1:3" ht="14.25">
      <c r="A194" s="208" t="s">
        <v>16</v>
      </c>
      <c r="B194" s="209"/>
      <c r="C194" s="210"/>
    </row>
    <row r="195" spans="1:3" ht="14.25">
      <c r="A195" s="211"/>
      <c r="B195" s="212"/>
      <c r="C195" s="213"/>
    </row>
    <row r="196" spans="1:3" ht="14.25">
      <c r="A196" s="214" t="s">
        <v>0</v>
      </c>
      <c r="B196" s="214" t="s">
        <v>2</v>
      </c>
      <c r="C196" s="214" t="s">
        <v>6</v>
      </c>
    </row>
    <row r="197" spans="1:3" ht="14.25">
      <c r="A197" s="215"/>
      <c r="B197" s="215"/>
      <c r="C197" s="215"/>
    </row>
    <row r="198" spans="1:3" ht="14.25">
      <c r="A198" s="228" t="s">
        <v>138</v>
      </c>
      <c r="B198" s="231" t="s">
        <v>139</v>
      </c>
      <c r="C198" s="233"/>
    </row>
    <row r="199" spans="1:3" ht="31.5" customHeight="1">
      <c r="A199" s="229"/>
      <c r="B199" s="232"/>
      <c r="C199" s="234"/>
    </row>
    <row r="200" spans="1:3" ht="15" customHeight="1">
      <c r="A200" s="229"/>
      <c r="B200" s="257" t="s">
        <v>167</v>
      </c>
      <c r="C200" s="225" t="s">
        <v>199</v>
      </c>
    </row>
    <row r="201" spans="1:3" ht="14.25">
      <c r="A201" s="229"/>
      <c r="B201" s="229"/>
      <c r="C201" s="225"/>
    </row>
    <row r="202" spans="1:3" ht="28.5">
      <c r="A202" s="229"/>
      <c r="B202" s="56" t="s">
        <v>206</v>
      </c>
      <c r="C202" s="40" t="s">
        <v>205</v>
      </c>
    </row>
    <row r="203" spans="1:3" ht="14.25">
      <c r="A203" s="229"/>
      <c r="B203" s="57" t="s">
        <v>200</v>
      </c>
      <c r="C203" s="40" t="s">
        <v>201</v>
      </c>
    </row>
    <row r="204" spans="1:3" ht="14.25">
      <c r="A204" s="229"/>
      <c r="B204" s="41"/>
      <c r="C204" s="40"/>
    </row>
    <row r="205" spans="1:3" ht="14.25">
      <c r="A205" s="230"/>
      <c r="B205" s="58"/>
      <c r="C205" s="59"/>
    </row>
    <row r="208" spans="1:3" ht="14.25">
      <c r="A208" s="214" t="s">
        <v>7</v>
      </c>
      <c r="B208" s="214" t="s">
        <v>12</v>
      </c>
      <c r="C208" s="226" t="s">
        <v>13</v>
      </c>
    </row>
    <row r="209" spans="1:3" ht="14.25">
      <c r="A209" s="215"/>
      <c r="B209" s="215"/>
      <c r="C209" s="227"/>
    </row>
    <row r="210" spans="1:3" ht="14.25">
      <c r="A210" s="44"/>
      <c r="B210" s="60"/>
      <c r="C210" s="243"/>
    </row>
    <row r="211" spans="1:3" ht="14.25">
      <c r="A211" s="39"/>
      <c r="B211" s="61"/>
      <c r="C211" s="239"/>
    </row>
    <row r="212" spans="1:3" ht="14.25">
      <c r="A212" s="41"/>
      <c r="B212" s="62"/>
      <c r="C212" s="239"/>
    </row>
    <row r="213" spans="1:3" ht="14.25">
      <c r="A213" s="41"/>
      <c r="B213" s="62"/>
      <c r="C213" s="239"/>
    </row>
    <row r="214" spans="1:3" ht="14.25">
      <c r="A214" s="58"/>
      <c r="B214" s="63"/>
      <c r="C214" s="240"/>
    </row>
    <row r="216" spans="2:3" ht="14.25">
      <c r="B216" s="201" t="s">
        <v>220</v>
      </c>
      <c r="C216" s="201"/>
    </row>
    <row r="217" spans="1:3" ht="14.25">
      <c r="A217" s="23" t="s">
        <v>227</v>
      </c>
      <c r="B217" s="202" t="s">
        <v>271</v>
      </c>
      <c r="C217" s="202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04" t="s">
        <v>273</v>
      </c>
      <c r="C221" s="204"/>
    </row>
    <row r="222" spans="1:3" ht="14.25">
      <c r="A222" s="22" t="s">
        <v>214</v>
      </c>
      <c r="B222" s="207" t="s">
        <v>214</v>
      </c>
      <c r="C222" s="207"/>
    </row>
    <row r="223" spans="1:3" ht="14.25">
      <c r="A223" s="22" t="s">
        <v>228</v>
      </c>
      <c r="B223" s="204" t="s">
        <v>229</v>
      </c>
      <c r="C223" s="204"/>
    </row>
    <row r="224" spans="1:3" ht="14.25">
      <c r="A224" s="24"/>
      <c r="B224" s="24"/>
      <c r="C224" s="24"/>
    </row>
    <row r="225" spans="1:3" ht="14.25">
      <c r="A225" s="208" t="s">
        <v>16</v>
      </c>
      <c r="B225" s="209"/>
      <c r="C225" s="210"/>
    </row>
    <row r="226" spans="1:3" ht="14.25">
      <c r="A226" s="211"/>
      <c r="B226" s="212"/>
      <c r="C226" s="213"/>
    </row>
    <row r="227" spans="1:3" ht="14.25">
      <c r="A227" s="214" t="s">
        <v>0</v>
      </c>
      <c r="B227" s="214" t="s">
        <v>2</v>
      </c>
      <c r="C227" s="214" t="s">
        <v>6</v>
      </c>
    </row>
    <row r="228" spans="1:3" ht="14.25">
      <c r="A228" s="215"/>
      <c r="B228" s="215"/>
      <c r="C228" s="215"/>
    </row>
    <row r="229" spans="1:3" ht="14.25">
      <c r="A229" s="228" t="s">
        <v>168</v>
      </c>
      <c r="B229" s="231" t="s">
        <v>166</v>
      </c>
      <c r="C229" s="233"/>
    </row>
    <row r="230" spans="1:3" ht="39" customHeight="1">
      <c r="A230" s="229"/>
      <c r="B230" s="232"/>
      <c r="C230" s="234"/>
    </row>
    <row r="231" spans="1:3" ht="14.25">
      <c r="A231" s="229"/>
      <c r="B231" s="257" t="s">
        <v>167</v>
      </c>
      <c r="C231" s="225" t="s">
        <v>203</v>
      </c>
    </row>
    <row r="232" spans="1:3" ht="14.25">
      <c r="A232" s="229"/>
      <c r="B232" s="229"/>
      <c r="C232" s="225"/>
    </row>
    <row r="233" spans="1:3" ht="28.5">
      <c r="A233" s="229"/>
      <c r="B233" s="56" t="s">
        <v>169</v>
      </c>
      <c r="C233" s="40" t="s">
        <v>202</v>
      </c>
    </row>
    <row r="234" spans="1:3" ht="14.25">
      <c r="A234" s="229"/>
      <c r="B234" s="57" t="s">
        <v>200</v>
      </c>
      <c r="C234" s="40" t="s">
        <v>204</v>
      </c>
    </row>
    <row r="235" spans="1:3" ht="14.25">
      <c r="A235" s="229"/>
      <c r="B235" s="41"/>
      <c r="C235" s="40"/>
    </row>
    <row r="236" spans="1:3" ht="14.25">
      <c r="A236" s="230"/>
      <c r="B236" s="58"/>
      <c r="C236" s="59"/>
    </row>
    <row r="239" spans="1:3" ht="14.25">
      <c r="A239" s="214" t="s">
        <v>7</v>
      </c>
      <c r="B239" s="214" t="s">
        <v>12</v>
      </c>
      <c r="C239" s="226" t="s">
        <v>13</v>
      </c>
    </row>
    <row r="240" spans="1:3" ht="14.25">
      <c r="A240" s="215"/>
      <c r="B240" s="215"/>
      <c r="C240" s="227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01" t="s">
        <v>220</v>
      </c>
      <c r="C245" s="201"/>
    </row>
    <row r="247" spans="1:3" ht="14.25">
      <c r="A247" s="23" t="s">
        <v>233</v>
      </c>
      <c r="B247" s="202" t="s">
        <v>275</v>
      </c>
      <c r="C247" s="202"/>
    </row>
    <row r="248" spans="1:3" ht="14.25">
      <c r="A248" s="25"/>
      <c r="B248" s="204" t="s">
        <v>270</v>
      </c>
      <c r="C248" s="204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03" t="s">
        <v>231</v>
      </c>
      <c r="C251" s="203"/>
    </row>
    <row r="252" spans="1:3" ht="14.25">
      <c r="A252" s="22" t="s">
        <v>214</v>
      </c>
      <c r="B252" s="204" t="s">
        <v>230</v>
      </c>
      <c r="C252" s="204"/>
    </row>
    <row r="253" spans="1:3" ht="14.25">
      <c r="A253" s="22" t="s">
        <v>234</v>
      </c>
      <c r="B253" s="204" t="s">
        <v>232</v>
      </c>
      <c r="C253" s="204"/>
    </row>
    <row r="255" spans="1:3" ht="14.25">
      <c r="A255" s="208" t="s">
        <v>16</v>
      </c>
      <c r="B255" s="209"/>
      <c r="C255" s="210"/>
    </row>
    <row r="256" spans="1:3" ht="14.25">
      <c r="A256" s="211"/>
      <c r="B256" s="212"/>
      <c r="C256" s="213"/>
    </row>
    <row r="257" spans="1:3" ht="14.25">
      <c r="A257" s="214" t="s">
        <v>0</v>
      </c>
      <c r="B257" s="214" t="s">
        <v>2</v>
      </c>
      <c r="C257" s="214" t="s">
        <v>6</v>
      </c>
    </row>
    <row r="258" spans="1:3" ht="14.25">
      <c r="A258" s="215"/>
      <c r="B258" s="215"/>
      <c r="C258" s="215"/>
    </row>
    <row r="259" spans="1:3" ht="14.25">
      <c r="A259" s="228" t="s">
        <v>140</v>
      </c>
      <c r="B259" s="231" t="s">
        <v>139</v>
      </c>
      <c r="C259" s="233"/>
    </row>
    <row r="260" spans="1:3" ht="29.25" customHeight="1">
      <c r="A260" s="229"/>
      <c r="B260" s="232"/>
      <c r="C260" s="234"/>
    </row>
    <row r="261" spans="1:3" ht="14.25">
      <c r="A261" s="229"/>
      <c r="B261" s="66" t="s">
        <v>8</v>
      </c>
      <c r="C261" s="14">
        <v>1</v>
      </c>
    </row>
    <row r="262" spans="1:3" ht="14.25">
      <c r="A262" s="229"/>
      <c r="B262" s="26" t="s">
        <v>141</v>
      </c>
      <c r="C262" s="67"/>
    </row>
    <row r="263" spans="1:3" ht="14.25">
      <c r="A263" s="229"/>
      <c r="B263" s="26" t="s">
        <v>142</v>
      </c>
      <c r="C263" s="67"/>
    </row>
    <row r="264" spans="1:3" ht="14.25">
      <c r="A264" s="229"/>
      <c r="B264" s="26" t="s">
        <v>143</v>
      </c>
      <c r="C264" s="67"/>
    </row>
    <row r="265" spans="1:3" ht="28.5">
      <c r="A265" s="229"/>
      <c r="B265" s="68" t="s">
        <v>20</v>
      </c>
      <c r="C265" s="40">
        <v>1</v>
      </c>
    </row>
    <row r="266" spans="1:3" ht="14.25">
      <c r="A266" s="229"/>
      <c r="B266" s="69" t="s">
        <v>144</v>
      </c>
      <c r="C266" s="40"/>
    </row>
    <row r="267" spans="1:3" ht="28.5">
      <c r="A267" s="229"/>
      <c r="B267" s="68" t="s">
        <v>11</v>
      </c>
      <c r="C267" s="40">
        <v>1</v>
      </c>
    </row>
    <row r="268" spans="1:3" ht="14.25">
      <c r="A268" s="230"/>
      <c r="B268" s="58" t="s">
        <v>145</v>
      </c>
      <c r="C268" s="43"/>
    </row>
    <row r="270" spans="1:3" ht="14.25">
      <c r="A270" s="251" t="s">
        <v>7</v>
      </c>
      <c r="B270" s="214" t="s">
        <v>12</v>
      </c>
      <c r="C270" s="253" t="s">
        <v>13</v>
      </c>
    </row>
    <row r="271" spans="1:3" ht="14.25">
      <c r="A271" s="252"/>
      <c r="B271" s="215"/>
      <c r="C271" s="254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01" t="s">
        <v>221</v>
      </c>
      <c r="C282" s="201"/>
    </row>
    <row r="283" spans="1:3" ht="14.25">
      <c r="A283" s="23" t="s">
        <v>236</v>
      </c>
      <c r="B283" s="202" t="s">
        <v>238</v>
      </c>
      <c r="C283" s="202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03" t="s">
        <v>276</v>
      </c>
      <c r="C287" s="203"/>
    </row>
    <row r="288" spans="1:3" s="25" customFormat="1" ht="14.25">
      <c r="A288" s="22" t="s">
        <v>235</v>
      </c>
      <c r="B288" s="204" t="s">
        <v>230</v>
      </c>
      <c r="C288" s="204"/>
    </row>
    <row r="289" spans="1:3" ht="14.25">
      <c r="A289" s="22" t="s">
        <v>237</v>
      </c>
      <c r="B289" s="204" t="s">
        <v>239</v>
      </c>
      <c r="C289" s="204"/>
    </row>
    <row r="291" spans="1:3" ht="14.25">
      <c r="A291" s="208" t="s">
        <v>16</v>
      </c>
      <c r="B291" s="209"/>
      <c r="C291" s="210"/>
    </row>
    <row r="292" spans="1:3" ht="14.25">
      <c r="A292" s="211"/>
      <c r="B292" s="212"/>
      <c r="C292" s="213"/>
    </row>
    <row r="293" spans="1:3" ht="14.25">
      <c r="A293" s="214" t="s">
        <v>0</v>
      </c>
      <c r="B293" s="214" t="s">
        <v>2</v>
      </c>
      <c r="C293" s="214" t="s">
        <v>6</v>
      </c>
    </row>
    <row r="294" spans="1:3" ht="14.25">
      <c r="A294" s="215"/>
      <c r="B294" s="215"/>
      <c r="C294" s="215"/>
    </row>
    <row r="295" spans="1:3" ht="14.25">
      <c r="A295" s="228" t="s">
        <v>147</v>
      </c>
      <c r="B295" s="231" t="s">
        <v>139</v>
      </c>
      <c r="C295" s="233"/>
    </row>
    <row r="296" spans="1:3" ht="30" customHeight="1">
      <c r="A296" s="229"/>
      <c r="B296" s="232"/>
      <c r="C296" s="234"/>
    </row>
    <row r="297" spans="1:3" ht="14.25">
      <c r="A297" s="229"/>
      <c r="B297" s="66" t="s">
        <v>8</v>
      </c>
      <c r="C297" s="14">
        <v>1</v>
      </c>
    </row>
    <row r="298" spans="1:3" ht="14.25">
      <c r="A298" s="229"/>
      <c r="B298" s="26" t="s">
        <v>148</v>
      </c>
      <c r="C298" s="67"/>
    </row>
    <row r="299" spans="1:3" ht="28.5">
      <c r="A299" s="229"/>
      <c r="B299" s="68" t="s">
        <v>11</v>
      </c>
      <c r="C299" s="14">
        <v>1</v>
      </c>
    </row>
    <row r="300" spans="1:3" ht="14.25">
      <c r="A300" s="229"/>
      <c r="B300" s="66" t="s">
        <v>149</v>
      </c>
      <c r="C300" s="225"/>
    </row>
    <row r="301" spans="1:3" ht="14.25">
      <c r="A301" s="229"/>
      <c r="B301" s="26" t="s">
        <v>208</v>
      </c>
      <c r="C301" s="225"/>
    </row>
    <row r="302" spans="1:3" ht="14.25">
      <c r="A302" s="229"/>
      <c r="B302" s="26" t="s">
        <v>209</v>
      </c>
      <c r="C302" s="225"/>
    </row>
    <row r="303" spans="1:3" ht="14.25">
      <c r="A303" s="229"/>
      <c r="B303" s="26" t="s">
        <v>210</v>
      </c>
      <c r="C303" s="225"/>
    </row>
    <row r="304" spans="1:3" ht="14.25">
      <c r="A304" s="229"/>
      <c r="B304" s="26" t="s">
        <v>211</v>
      </c>
      <c r="C304" s="225"/>
    </row>
    <row r="305" spans="1:3" ht="14.25">
      <c r="A305" s="229"/>
      <c r="B305" s="66" t="s">
        <v>150</v>
      </c>
      <c r="C305" s="225"/>
    </row>
    <row r="306" spans="1:3" ht="14.25">
      <c r="A306" s="229"/>
      <c r="B306" s="26" t="s">
        <v>151</v>
      </c>
      <c r="C306" s="225"/>
    </row>
    <row r="307" spans="1:3" ht="14.25">
      <c r="A307" s="229"/>
      <c r="B307" s="26" t="s">
        <v>152</v>
      </c>
      <c r="C307" s="225"/>
    </row>
    <row r="308" spans="1:3" ht="14.25">
      <c r="A308" s="229"/>
      <c r="B308" s="26" t="s">
        <v>207</v>
      </c>
      <c r="C308" s="225"/>
    </row>
    <row r="309" spans="1:3" ht="28.5">
      <c r="A309" s="229"/>
      <c r="B309" s="92" t="s">
        <v>153</v>
      </c>
      <c r="C309" s="225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55" t="s">
        <v>7</v>
      </c>
      <c r="B312" s="216" t="s">
        <v>12</v>
      </c>
      <c r="C312" s="256" t="s">
        <v>13</v>
      </c>
    </row>
    <row r="313" spans="1:3" ht="14.25">
      <c r="A313" s="252"/>
      <c r="B313" s="215"/>
      <c r="C313" s="254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1" t="s">
        <v>7</v>
      </c>
      <c r="B322" s="214" t="s">
        <v>12</v>
      </c>
      <c r="C322" s="253" t="s">
        <v>13</v>
      </c>
    </row>
    <row r="323" spans="1:3" ht="14.25">
      <c r="A323" s="252"/>
      <c r="B323" s="215"/>
      <c r="C323" s="254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01" t="s">
        <v>242</v>
      </c>
      <c r="C330" s="201"/>
    </row>
    <row r="332" spans="1:3" ht="14.25">
      <c r="A332" s="23" t="s">
        <v>236</v>
      </c>
      <c r="B332" s="202" t="s">
        <v>241</v>
      </c>
      <c r="C332" s="202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04" t="s">
        <v>277</v>
      </c>
      <c r="C336" s="204"/>
    </row>
    <row r="337" spans="1:3" ht="14.25">
      <c r="A337" s="22" t="s">
        <v>214</v>
      </c>
      <c r="B337" s="204" t="s">
        <v>214</v>
      </c>
      <c r="C337" s="204"/>
    </row>
    <row r="338" spans="1:3" ht="14.25">
      <c r="A338" s="22" t="s">
        <v>240</v>
      </c>
      <c r="B338" s="207" t="s">
        <v>243</v>
      </c>
      <c r="C338" s="207"/>
    </row>
  </sheetData>
  <sheetProtection/>
  <mergeCells count="188">
    <mergeCell ref="B259:B260"/>
    <mergeCell ref="C259:C260"/>
    <mergeCell ref="A229:A236"/>
    <mergeCell ref="B229:B230"/>
    <mergeCell ref="C229:C230"/>
    <mergeCell ref="B231:B232"/>
    <mergeCell ref="C231:C23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96:A101"/>
    <mergeCell ref="B96:B97"/>
    <mergeCell ref="C96:C97"/>
    <mergeCell ref="B98:B99"/>
    <mergeCell ref="C98:C99"/>
    <mergeCell ref="B100:B101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8"/>
  <sheetViews>
    <sheetView zoomScalePageLayoutView="0" workbookViewId="0" topLeftCell="A1">
      <pane xSplit="3" ySplit="2" topLeftCell="F5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79" sqref="L79"/>
    </sheetView>
  </sheetViews>
  <sheetFormatPr defaultColWidth="9.140625" defaultRowHeight="15"/>
  <cols>
    <col min="1" max="1" width="6.7109375" style="0" customWidth="1"/>
    <col min="2" max="2" width="47.140625" style="0" customWidth="1"/>
    <col min="3" max="3" width="23.42187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80" t="s">
        <v>170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2"/>
    </row>
    <row r="2" spans="1:57" ht="15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5"/>
    </row>
    <row r="3" spans="1:57" ht="15">
      <c r="A3" s="286" t="s">
        <v>171</v>
      </c>
      <c r="B3" s="286" t="s">
        <v>172</v>
      </c>
      <c r="C3" s="289" t="s">
        <v>173</v>
      </c>
      <c r="D3" s="279" t="s">
        <v>349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2"/>
      <c r="AZ3" s="273" t="s">
        <v>362</v>
      </c>
      <c r="BA3" s="274"/>
      <c r="BB3" s="274"/>
      <c r="BC3" s="275"/>
      <c r="BD3" s="286" t="s">
        <v>174</v>
      </c>
      <c r="BE3" s="286" t="s">
        <v>175</v>
      </c>
    </row>
    <row r="4" spans="1:57" ht="15">
      <c r="A4" s="287"/>
      <c r="B4" s="287"/>
      <c r="C4" s="290"/>
      <c r="D4" s="279" t="s">
        <v>350</v>
      </c>
      <c r="E4" s="271"/>
      <c r="F4" s="271"/>
      <c r="G4" s="272"/>
      <c r="H4" s="279" t="s">
        <v>351</v>
      </c>
      <c r="I4" s="271"/>
      <c r="J4" s="271"/>
      <c r="K4" s="272"/>
      <c r="L4" s="279" t="s">
        <v>352</v>
      </c>
      <c r="M4" s="271"/>
      <c r="N4" s="271"/>
      <c r="O4" s="272"/>
      <c r="P4" s="279" t="s">
        <v>353</v>
      </c>
      <c r="Q4" s="271"/>
      <c r="R4" s="271"/>
      <c r="S4" s="272"/>
      <c r="T4" s="279" t="s">
        <v>354</v>
      </c>
      <c r="U4" s="271"/>
      <c r="V4" s="271"/>
      <c r="W4" s="272"/>
      <c r="X4" s="279" t="s">
        <v>355</v>
      </c>
      <c r="Y4" s="271"/>
      <c r="Z4" s="271"/>
      <c r="AA4" s="272"/>
      <c r="AB4" s="279" t="s">
        <v>356</v>
      </c>
      <c r="AC4" s="271"/>
      <c r="AD4" s="271"/>
      <c r="AE4" s="272"/>
      <c r="AF4" s="279" t="s">
        <v>357</v>
      </c>
      <c r="AG4" s="271"/>
      <c r="AH4" s="271"/>
      <c r="AI4" s="272"/>
      <c r="AJ4" s="279" t="s">
        <v>358</v>
      </c>
      <c r="AK4" s="271"/>
      <c r="AL4" s="271"/>
      <c r="AM4" s="272"/>
      <c r="AN4" s="279" t="s">
        <v>359</v>
      </c>
      <c r="AO4" s="271"/>
      <c r="AP4" s="271"/>
      <c r="AQ4" s="272"/>
      <c r="AR4" s="279" t="s">
        <v>360</v>
      </c>
      <c r="AS4" s="271"/>
      <c r="AT4" s="271"/>
      <c r="AU4" s="272"/>
      <c r="AV4" s="279" t="s">
        <v>361</v>
      </c>
      <c r="AW4" s="271"/>
      <c r="AX4" s="271"/>
      <c r="AY4" s="272"/>
      <c r="AZ4" s="276"/>
      <c r="BA4" s="277"/>
      <c r="BB4" s="277"/>
      <c r="BC4" s="278"/>
      <c r="BD4" s="287"/>
      <c r="BE4" s="287"/>
    </row>
    <row r="5" spans="1:57" ht="15">
      <c r="A5" s="287"/>
      <c r="B5" s="287"/>
      <c r="C5" s="290"/>
      <c r="D5" s="279" t="s">
        <v>346</v>
      </c>
      <c r="E5" s="272"/>
      <c r="F5" s="271" t="s">
        <v>347</v>
      </c>
      <c r="G5" s="272"/>
      <c r="H5" s="279" t="s">
        <v>346</v>
      </c>
      <c r="I5" s="272"/>
      <c r="J5" s="271" t="s">
        <v>347</v>
      </c>
      <c r="K5" s="272"/>
      <c r="L5" s="279" t="s">
        <v>346</v>
      </c>
      <c r="M5" s="272"/>
      <c r="N5" s="271" t="s">
        <v>347</v>
      </c>
      <c r="O5" s="272"/>
      <c r="P5" s="279" t="s">
        <v>346</v>
      </c>
      <c r="Q5" s="272"/>
      <c r="R5" s="271" t="s">
        <v>347</v>
      </c>
      <c r="S5" s="272"/>
      <c r="T5" s="279" t="s">
        <v>346</v>
      </c>
      <c r="U5" s="272"/>
      <c r="V5" s="271" t="s">
        <v>347</v>
      </c>
      <c r="W5" s="272"/>
      <c r="X5" s="279" t="s">
        <v>346</v>
      </c>
      <c r="Y5" s="272"/>
      <c r="Z5" s="271" t="s">
        <v>347</v>
      </c>
      <c r="AA5" s="272"/>
      <c r="AB5" s="279" t="s">
        <v>346</v>
      </c>
      <c r="AC5" s="272"/>
      <c r="AD5" s="271" t="s">
        <v>347</v>
      </c>
      <c r="AE5" s="272"/>
      <c r="AF5" s="279" t="s">
        <v>346</v>
      </c>
      <c r="AG5" s="272"/>
      <c r="AH5" s="271" t="s">
        <v>347</v>
      </c>
      <c r="AI5" s="272"/>
      <c r="AJ5" s="279" t="s">
        <v>346</v>
      </c>
      <c r="AK5" s="272"/>
      <c r="AL5" s="271" t="s">
        <v>347</v>
      </c>
      <c r="AM5" s="272"/>
      <c r="AN5" s="279" t="s">
        <v>346</v>
      </c>
      <c r="AO5" s="272"/>
      <c r="AP5" s="271" t="s">
        <v>347</v>
      </c>
      <c r="AQ5" s="272"/>
      <c r="AR5" s="279" t="s">
        <v>346</v>
      </c>
      <c r="AS5" s="272"/>
      <c r="AT5" s="271" t="s">
        <v>347</v>
      </c>
      <c r="AU5" s="272"/>
      <c r="AV5" s="279" t="s">
        <v>346</v>
      </c>
      <c r="AW5" s="272"/>
      <c r="AX5" s="271" t="s">
        <v>347</v>
      </c>
      <c r="AY5" s="272"/>
      <c r="AZ5" s="279" t="s">
        <v>346</v>
      </c>
      <c r="BA5" s="272"/>
      <c r="BB5" s="271" t="s">
        <v>347</v>
      </c>
      <c r="BC5" s="272"/>
      <c r="BD5" s="287"/>
      <c r="BE5" s="287"/>
    </row>
    <row r="6" spans="1:57" ht="30">
      <c r="A6" s="288"/>
      <c r="B6" s="288"/>
      <c r="C6" s="291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88"/>
      <c r="BE6" s="288"/>
    </row>
    <row r="7" spans="1:57" ht="15">
      <c r="A7" s="1"/>
      <c r="B7" s="6"/>
      <c r="C7" s="1"/>
      <c r="D7" s="6"/>
      <c r="E7" s="184"/>
      <c r="F7" s="6"/>
      <c r="G7" s="184"/>
      <c r="H7" s="6"/>
      <c r="I7" s="184"/>
      <c r="J7" s="6"/>
      <c r="K7" s="184"/>
      <c r="L7" s="6"/>
      <c r="M7" s="184"/>
      <c r="N7" s="6"/>
      <c r="O7" s="184"/>
      <c r="P7" s="6"/>
      <c r="Q7" s="184"/>
      <c r="R7" s="6"/>
      <c r="S7" s="184"/>
      <c r="T7" s="6"/>
      <c r="U7" s="184"/>
      <c r="V7" s="6"/>
      <c r="W7" s="184"/>
      <c r="X7" s="6"/>
      <c r="Y7" s="184"/>
      <c r="Z7" s="6"/>
      <c r="AA7" s="184"/>
      <c r="AB7" s="6"/>
      <c r="AC7" s="184"/>
      <c r="AD7" s="6"/>
      <c r="AE7" s="184"/>
      <c r="AF7" s="6"/>
      <c r="AG7" s="184"/>
      <c r="AH7" s="6"/>
      <c r="AI7" s="184"/>
      <c r="AJ7" s="6"/>
      <c r="AK7" s="184"/>
      <c r="AL7" s="6"/>
      <c r="AM7" s="184"/>
      <c r="AN7" s="6"/>
      <c r="AO7" s="184"/>
      <c r="AP7" s="6"/>
      <c r="AQ7" s="184"/>
      <c r="AR7" s="6"/>
      <c r="AS7" s="184"/>
      <c r="AT7" s="6"/>
      <c r="AU7" s="184"/>
      <c r="AV7" s="6"/>
      <c r="AW7" s="184"/>
      <c r="AX7" s="6"/>
      <c r="AY7" s="184"/>
      <c r="AZ7" s="6"/>
      <c r="BA7" s="184"/>
      <c r="BB7" s="6"/>
      <c r="BC7" s="184"/>
      <c r="BD7" s="1"/>
      <c r="BE7" s="1"/>
    </row>
    <row r="8" spans="1:57" ht="15">
      <c r="A8" s="180">
        <v>1</v>
      </c>
      <c r="B8" s="160" t="s">
        <v>9</v>
      </c>
      <c r="C8" s="159">
        <f>SUM(C9+C10)</f>
        <v>16992322000</v>
      </c>
      <c r="D8" s="176"/>
      <c r="E8" s="185"/>
      <c r="F8" s="176"/>
      <c r="G8" s="185"/>
      <c r="H8" s="176"/>
      <c r="I8" s="185"/>
      <c r="J8" s="176"/>
      <c r="K8" s="185"/>
      <c r="L8" s="176"/>
      <c r="M8" s="185"/>
      <c r="N8" s="176"/>
      <c r="O8" s="185"/>
      <c r="P8" s="176"/>
      <c r="Q8" s="185"/>
      <c r="R8" s="176"/>
      <c r="S8" s="185"/>
      <c r="T8" s="176"/>
      <c r="U8" s="185"/>
      <c r="V8" s="176"/>
      <c r="W8" s="185"/>
      <c r="X8" s="176"/>
      <c r="Y8" s="185"/>
      <c r="Z8" s="176"/>
      <c r="AA8" s="185"/>
      <c r="AB8" s="176"/>
      <c r="AC8" s="185"/>
      <c r="AD8" s="176"/>
      <c r="AE8" s="185"/>
      <c r="AF8" s="176"/>
      <c r="AG8" s="185"/>
      <c r="AH8" s="176"/>
      <c r="AI8" s="185"/>
      <c r="AJ8" s="176"/>
      <c r="AK8" s="185"/>
      <c r="AL8" s="176"/>
      <c r="AM8" s="185"/>
      <c r="AN8" s="176"/>
      <c r="AO8" s="185"/>
      <c r="AP8" s="176"/>
      <c r="AQ8" s="185"/>
      <c r="AR8" s="176"/>
      <c r="AS8" s="185"/>
      <c r="AT8" s="176"/>
      <c r="AU8" s="185"/>
      <c r="AV8" s="176"/>
      <c r="AW8" s="185"/>
      <c r="AX8" s="176"/>
      <c r="AY8" s="185"/>
      <c r="AZ8" s="182"/>
      <c r="BA8" s="185"/>
      <c r="BB8" s="176"/>
      <c r="BC8" s="185"/>
      <c r="BD8" s="2"/>
      <c r="BE8" s="2"/>
    </row>
    <row r="9" spans="1:57" ht="25.5">
      <c r="A9" s="180"/>
      <c r="B9" s="158" t="s">
        <v>310</v>
      </c>
      <c r="C9" s="142">
        <v>1500000000</v>
      </c>
      <c r="D9" s="176">
        <v>44300000</v>
      </c>
      <c r="E9" s="185">
        <f>SUM(D9/C9)*100</f>
        <v>2.9533333333333336</v>
      </c>
      <c r="F9" s="176"/>
      <c r="G9" s="185">
        <f>SUM(F9/C9)*100</f>
        <v>0</v>
      </c>
      <c r="H9" s="176">
        <v>97900000</v>
      </c>
      <c r="I9" s="185">
        <f>SUM(H9/C9)*100</f>
        <v>6.526666666666666</v>
      </c>
      <c r="J9" s="176"/>
      <c r="K9" s="185">
        <f>SUM(J9/C9)*100</f>
        <v>0</v>
      </c>
      <c r="L9" s="176">
        <v>431900000</v>
      </c>
      <c r="M9" s="185">
        <f>SUM(L9/C9)*100</f>
        <v>28.793333333333333</v>
      </c>
      <c r="N9" s="176"/>
      <c r="O9" s="185">
        <f>SUM(N9/C9)*100</f>
        <v>0</v>
      </c>
      <c r="P9" s="176"/>
      <c r="Q9" s="185">
        <f>SUM(P9/C9)*100</f>
        <v>0</v>
      </c>
      <c r="R9" s="176"/>
      <c r="S9" s="185">
        <f>SUM(R9/C9)*100</f>
        <v>0</v>
      </c>
      <c r="T9" s="176"/>
      <c r="U9" s="185">
        <f>SUM(T9/C9)*100</f>
        <v>0</v>
      </c>
      <c r="V9" s="176"/>
      <c r="W9" s="185">
        <f>SUM(V9/C9)*100</f>
        <v>0</v>
      </c>
      <c r="X9" s="176"/>
      <c r="Y9" s="185">
        <f>SUM(X9/C9)*100</f>
        <v>0</v>
      </c>
      <c r="Z9" s="176"/>
      <c r="AA9" s="185">
        <f>SUM(Z9/C9)*100</f>
        <v>0</v>
      </c>
      <c r="AB9" s="176"/>
      <c r="AC9" s="185">
        <f>SUM(AB9/C9)*100</f>
        <v>0</v>
      </c>
      <c r="AD9" s="176"/>
      <c r="AE9" s="185">
        <f>SUM(AD9/C9)*100</f>
        <v>0</v>
      </c>
      <c r="AF9" s="176"/>
      <c r="AG9" s="185">
        <f>SUM(AF9/C9)*100</f>
        <v>0</v>
      </c>
      <c r="AH9" s="176"/>
      <c r="AI9" s="185">
        <f>SUM(AH9/C9)*100</f>
        <v>0</v>
      </c>
      <c r="AJ9" s="176"/>
      <c r="AK9" s="185">
        <f>SUM(AJ9/C9)*100</f>
        <v>0</v>
      </c>
      <c r="AL9" s="176"/>
      <c r="AM9" s="185">
        <f>SUM(AL9/C9)*100</f>
        <v>0</v>
      </c>
      <c r="AN9" s="176"/>
      <c r="AO9" s="185">
        <f>SUM(AN9/C9)*100</f>
        <v>0</v>
      </c>
      <c r="AP9" s="176"/>
      <c r="AQ9" s="185">
        <f>SUM(AP9/C9)*100</f>
        <v>0</v>
      </c>
      <c r="AR9" s="176"/>
      <c r="AS9" s="185">
        <f>SUM(AR9/C9)*100</f>
        <v>0</v>
      </c>
      <c r="AT9" s="176"/>
      <c r="AU9" s="185">
        <f>SUM(AT9/C9)*100</f>
        <v>0</v>
      </c>
      <c r="AV9" s="176"/>
      <c r="AW9" s="185">
        <f>SUM(AV9/C9)*100</f>
        <v>0</v>
      </c>
      <c r="AX9" s="176"/>
      <c r="AY9" s="185">
        <f>SUM(AX9/C9)*100</f>
        <v>0</v>
      </c>
      <c r="AZ9" s="182">
        <f>SUM(D9,H9,L9,P9,T9,X9,AB9,AF9,AJ9,AN9,AR9,AV9)</f>
        <v>574100000</v>
      </c>
      <c r="BA9" s="185">
        <f>SUM(AZ9/C9)*100</f>
        <v>38.27333333333333</v>
      </c>
      <c r="BB9" s="176">
        <f>SUM(F9,J9,N9,R9,V9,Z9,AD9,AH9,AL9,AP9,AT9,AX9)</f>
        <v>0</v>
      </c>
      <c r="BC9" s="185">
        <f>SUM(BB9/C9)*100</f>
        <v>0</v>
      </c>
      <c r="BD9" s="2"/>
      <c r="BE9" s="2"/>
    </row>
    <row r="10" spans="1:57" ht="15">
      <c r="A10" s="189"/>
      <c r="B10" s="193" t="s">
        <v>308</v>
      </c>
      <c r="C10" s="194">
        <v>15492322000</v>
      </c>
      <c r="D10" s="176">
        <v>0</v>
      </c>
      <c r="E10" s="185">
        <f>SUM(D10/C10)*100</f>
        <v>0</v>
      </c>
      <c r="F10" s="176"/>
      <c r="G10" s="185">
        <f>SUM(F10/C10)*100</f>
        <v>0</v>
      </c>
      <c r="H10" s="176">
        <v>270765000</v>
      </c>
      <c r="I10" s="185">
        <f>SUM(H10/C10)*100</f>
        <v>1.7477367175817802</v>
      </c>
      <c r="J10" s="176"/>
      <c r="K10" s="185">
        <f>SUM(J10/C10)*100</f>
        <v>0</v>
      </c>
      <c r="L10" s="176">
        <v>270765000</v>
      </c>
      <c r="M10" s="185">
        <f>SUM(L10/C10)*100</f>
        <v>1.7477367175817802</v>
      </c>
      <c r="N10" s="176"/>
      <c r="O10" s="185">
        <f>SUM(N10/C10)*100</f>
        <v>0</v>
      </c>
      <c r="P10" s="176"/>
      <c r="Q10" s="185">
        <f>SUM(P10/C10)*100</f>
        <v>0</v>
      </c>
      <c r="R10" s="176"/>
      <c r="S10" s="185">
        <f>SUM(R10/C10)*100</f>
        <v>0</v>
      </c>
      <c r="T10" s="176"/>
      <c r="U10" s="185">
        <f>SUM(T10/C10)*100</f>
        <v>0</v>
      </c>
      <c r="V10" s="176"/>
      <c r="W10" s="185">
        <f>SUM(V10/C10)*100</f>
        <v>0</v>
      </c>
      <c r="X10" s="176"/>
      <c r="Y10" s="185">
        <f>SUM(X10/C10)*100</f>
        <v>0</v>
      </c>
      <c r="Z10" s="176"/>
      <c r="AA10" s="185">
        <f>SUM(Z10/C10)*100</f>
        <v>0</v>
      </c>
      <c r="AB10" s="176"/>
      <c r="AC10" s="185">
        <f>SUM(AB10/C10)*100</f>
        <v>0</v>
      </c>
      <c r="AD10" s="176"/>
      <c r="AE10" s="185">
        <f>SUM(AD10/C10)*100</f>
        <v>0</v>
      </c>
      <c r="AF10" s="176"/>
      <c r="AG10" s="185">
        <f>SUM(AF10/C10)*100</f>
        <v>0</v>
      </c>
      <c r="AH10" s="176"/>
      <c r="AI10" s="185">
        <f>SUM(AH10/C10)*100</f>
        <v>0</v>
      </c>
      <c r="AJ10" s="176"/>
      <c r="AK10" s="185">
        <f>SUM(AJ10/C10)*100</f>
        <v>0</v>
      </c>
      <c r="AL10" s="176"/>
      <c r="AM10" s="185">
        <f>SUM(AL10/C10)*100</f>
        <v>0</v>
      </c>
      <c r="AN10" s="176"/>
      <c r="AO10" s="185">
        <f>SUM(AN10/C10)*100</f>
        <v>0</v>
      </c>
      <c r="AP10" s="176"/>
      <c r="AQ10" s="185">
        <f>SUM(AP10/C10)*100</f>
        <v>0</v>
      </c>
      <c r="AR10" s="176"/>
      <c r="AS10" s="185">
        <f>SUM(AR10/C10)*100</f>
        <v>0</v>
      </c>
      <c r="AT10" s="176"/>
      <c r="AU10" s="185">
        <f>SUM(AT10/C10)*100</f>
        <v>0</v>
      </c>
      <c r="AV10" s="176"/>
      <c r="AW10" s="185">
        <f>SUM(AV10/C10)*100</f>
        <v>0</v>
      </c>
      <c r="AX10" s="176"/>
      <c r="AY10" s="185">
        <f>SUM(AX10/C10)*100</f>
        <v>0</v>
      </c>
      <c r="AZ10" s="182">
        <f>SUM(D10,H10,L10,P10,T10,X10,AB10,AF10,AJ10,AN10,AR10,AV10)</f>
        <v>541530000</v>
      </c>
      <c r="BA10" s="185">
        <f>SUM(AZ10/C10)*100</f>
        <v>3.4954734351635603</v>
      </c>
      <c r="BB10" s="176">
        <f>SUM(F10,J10,N10,R10,V10,Z10,AD10,AH10,AL10,AP10,AT10,AX10)</f>
        <v>0</v>
      </c>
      <c r="BC10" s="185">
        <f>SUM(BB10/C10)*100</f>
        <v>0</v>
      </c>
      <c r="BD10" s="2"/>
      <c r="BE10" s="2"/>
    </row>
    <row r="11" spans="1:57" ht="15">
      <c r="A11" s="180">
        <v>2</v>
      </c>
      <c r="B11" s="161" t="s">
        <v>107</v>
      </c>
      <c r="C11" s="159">
        <f>C12+C68</f>
        <v>12945000000</v>
      </c>
      <c r="D11" s="176"/>
      <c r="E11" s="185"/>
      <c r="F11" s="176"/>
      <c r="G11" s="185"/>
      <c r="H11" s="176"/>
      <c r="I11" s="185"/>
      <c r="J11" s="176"/>
      <c r="K11" s="185"/>
      <c r="L11" s="176"/>
      <c r="M11" s="185"/>
      <c r="N11" s="176"/>
      <c r="O11" s="185"/>
      <c r="P11" s="176"/>
      <c r="Q11" s="185"/>
      <c r="R11" s="176"/>
      <c r="S11" s="185"/>
      <c r="T11" s="176"/>
      <c r="U11" s="185"/>
      <c r="V11" s="176"/>
      <c r="W11" s="185"/>
      <c r="X11" s="176"/>
      <c r="Y11" s="185"/>
      <c r="Z11" s="176"/>
      <c r="AA11" s="185"/>
      <c r="AB11" s="176"/>
      <c r="AC11" s="185"/>
      <c r="AD11" s="176"/>
      <c r="AE11" s="185"/>
      <c r="AF11" s="176"/>
      <c r="AG11" s="185"/>
      <c r="AH11" s="176"/>
      <c r="AI11" s="185"/>
      <c r="AJ11" s="176"/>
      <c r="AK11" s="185"/>
      <c r="AL11" s="176"/>
      <c r="AM11" s="185"/>
      <c r="AN11" s="176"/>
      <c r="AO11" s="185"/>
      <c r="AP11" s="176"/>
      <c r="AQ11" s="185"/>
      <c r="AR11" s="176"/>
      <c r="AS11" s="185"/>
      <c r="AT11" s="176"/>
      <c r="AU11" s="185"/>
      <c r="AV11" s="176"/>
      <c r="AW11" s="185"/>
      <c r="AX11" s="176"/>
      <c r="AY11" s="185"/>
      <c r="AZ11" s="182"/>
      <c r="BA11" s="185"/>
      <c r="BB11" s="176"/>
      <c r="BC11" s="185"/>
      <c r="BD11" s="2"/>
      <c r="BE11" s="2"/>
    </row>
    <row r="12" spans="1:57" ht="15">
      <c r="A12" s="180"/>
      <c r="B12" s="162" t="s">
        <v>320</v>
      </c>
      <c r="C12" s="157">
        <f>C13+C27+C35+C63+C66</f>
        <v>10995000000</v>
      </c>
      <c r="D12" s="176"/>
      <c r="E12" s="185"/>
      <c r="F12" s="176"/>
      <c r="G12" s="185"/>
      <c r="H12" s="176"/>
      <c r="I12" s="185"/>
      <c r="J12" s="176"/>
      <c r="K12" s="185"/>
      <c r="L12" s="176"/>
      <c r="M12" s="185"/>
      <c r="N12" s="176"/>
      <c r="O12" s="185"/>
      <c r="P12" s="176"/>
      <c r="Q12" s="185"/>
      <c r="R12" s="176"/>
      <c r="S12" s="185"/>
      <c r="T12" s="176"/>
      <c r="U12" s="185"/>
      <c r="V12" s="176"/>
      <c r="W12" s="185"/>
      <c r="X12" s="176"/>
      <c r="Y12" s="185"/>
      <c r="Z12" s="176"/>
      <c r="AA12" s="185"/>
      <c r="AB12" s="176"/>
      <c r="AC12" s="185"/>
      <c r="AD12" s="176"/>
      <c r="AE12" s="185"/>
      <c r="AF12" s="176"/>
      <c r="AG12" s="185"/>
      <c r="AH12" s="176"/>
      <c r="AI12" s="185"/>
      <c r="AJ12" s="176"/>
      <c r="AK12" s="185"/>
      <c r="AL12" s="176"/>
      <c r="AM12" s="185"/>
      <c r="AN12" s="176"/>
      <c r="AO12" s="185"/>
      <c r="AP12" s="176"/>
      <c r="AQ12" s="185"/>
      <c r="AR12" s="176"/>
      <c r="AS12" s="185"/>
      <c r="AT12" s="176"/>
      <c r="AU12" s="185"/>
      <c r="AV12" s="176"/>
      <c r="AW12" s="185"/>
      <c r="AX12" s="176"/>
      <c r="AY12" s="185"/>
      <c r="AZ12" s="182"/>
      <c r="BA12" s="185"/>
      <c r="BB12" s="176"/>
      <c r="BC12" s="185"/>
      <c r="BD12" s="2"/>
      <c r="BE12" s="2"/>
    </row>
    <row r="13" spans="1:57" ht="15">
      <c r="A13" s="180"/>
      <c r="B13" s="156" t="s">
        <v>64</v>
      </c>
      <c r="C13" s="157">
        <f>SUM(C14:C26)</f>
        <v>3235000000</v>
      </c>
      <c r="D13" s="176"/>
      <c r="E13" s="185"/>
      <c r="F13" s="176"/>
      <c r="G13" s="185"/>
      <c r="H13" s="176"/>
      <c r="I13" s="185"/>
      <c r="J13" s="176"/>
      <c r="K13" s="185"/>
      <c r="L13" s="176"/>
      <c r="M13" s="185"/>
      <c r="N13" s="176"/>
      <c r="O13" s="185"/>
      <c r="P13" s="176"/>
      <c r="Q13" s="185"/>
      <c r="R13" s="176"/>
      <c r="S13" s="185"/>
      <c r="T13" s="176"/>
      <c r="U13" s="185"/>
      <c r="V13" s="176"/>
      <c r="W13" s="185"/>
      <c r="X13" s="176"/>
      <c r="Y13" s="185"/>
      <c r="Z13" s="176"/>
      <c r="AA13" s="185"/>
      <c r="AB13" s="176"/>
      <c r="AC13" s="185"/>
      <c r="AD13" s="176"/>
      <c r="AE13" s="185"/>
      <c r="AF13" s="176"/>
      <c r="AG13" s="185"/>
      <c r="AH13" s="176"/>
      <c r="AI13" s="185"/>
      <c r="AJ13" s="176"/>
      <c r="AK13" s="185"/>
      <c r="AL13" s="176"/>
      <c r="AM13" s="185"/>
      <c r="AN13" s="176"/>
      <c r="AO13" s="185"/>
      <c r="AP13" s="176"/>
      <c r="AQ13" s="185"/>
      <c r="AR13" s="176"/>
      <c r="AS13" s="185"/>
      <c r="AT13" s="176"/>
      <c r="AU13" s="185"/>
      <c r="AV13" s="176"/>
      <c r="AW13" s="185"/>
      <c r="AX13" s="176"/>
      <c r="AY13" s="185"/>
      <c r="AZ13" s="182"/>
      <c r="BA13" s="185"/>
      <c r="BB13" s="176"/>
      <c r="BC13" s="185"/>
      <c r="BD13" s="2"/>
      <c r="BE13" s="2"/>
    </row>
    <row r="14" spans="1:57" ht="15">
      <c r="A14" s="180"/>
      <c r="B14" s="41" t="s">
        <v>73</v>
      </c>
      <c r="C14" s="143">
        <v>40000000</v>
      </c>
      <c r="D14" s="176">
        <v>1475920</v>
      </c>
      <c r="E14" s="185">
        <f aca="true" t="shared" si="0" ref="E14:E26">SUM(D14/C14)*100</f>
        <v>3.6898</v>
      </c>
      <c r="F14" s="176"/>
      <c r="G14" s="185">
        <f aca="true" t="shared" si="1" ref="G14:G26">SUM(F14/C14)*100</f>
        <v>0</v>
      </c>
      <c r="H14" s="176">
        <v>5143920</v>
      </c>
      <c r="I14" s="185">
        <f aca="true" t="shared" si="2" ref="I14:I26">SUM(H14/C14)*100</f>
        <v>12.8598</v>
      </c>
      <c r="J14" s="176"/>
      <c r="K14" s="185">
        <f aca="true" t="shared" si="3" ref="K14:K26">SUM(J14/C14)*100</f>
        <v>0</v>
      </c>
      <c r="L14" s="176">
        <v>7148920</v>
      </c>
      <c r="M14" s="185">
        <f aca="true" t="shared" si="4" ref="M14:M26">SUM(L14/C14)*100</f>
        <v>17.8723</v>
      </c>
      <c r="N14" s="176"/>
      <c r="O14" s="185">
        <f aca="true" t="shared" si="5" ref="O14:O26">SUM(N14/C14)*100</f>
        <v>0</v>
      </c>
      <c r="P14" s="176"/>
      <c r="Q14" s="185">
        <f aca="true" t="shared" si="6" ref="Q14:Q26">SUM(P14/C14)*100</f>
        <v>0</v>
      </c>
      <c r="R14" s="176"/>
      <c r="S14" s="185">
        <f aca="true" t="shared" si="7" ref="S14:S26">SUM(R14/C14)*100</f>
        <v>0</v>
      </c>
      <c r="T14" s="176"/>
      <c r="U14" s="185">
        <f aca="true" t="shared" si="8" ref="U14:U26">SUM(T14/C14)*100</f>
        <v>0</v>
      </c>
      <c r="V14" s="176"/>
      <c r="W14" s="185">
        <f aca="true" t="shared" si="9" ref="W14:W26">SUM(V14/C14)*100</f>
        <v>0</v>
      </c>
      <c r="X14" s="176"/>
      <c r="Y14" s="185">
        <f aca="true" t="shared" si="10" ref="Y14:Y26">SUM(X14/C14)*100</f>
        <v>0</v>
      </c>
      <c r="Z14" s="176"/>
      <c r="AA14" s="185">
        <f aca="true" t="shared" si="11" ref="AA14:AA26">SUM(Z14/C14)*100</f>
        <v>0</v>
      </c>
      <c r="AB14" s="176"/>
      <c r="AC14" s="185">
        <f aca="true" t="shared" si="12" ref="AC14:AC26">SUM(AB14/C14)*100</f>
        <v>0</v>
      </c>
      <c r="AD14" s="176"/>
      <c r="AE14" s="185">
        <f aca="true" t="shared" si="13" ref="AE14:AE26">SUM(AD14/C14)*100</f>
        <v>0</v>
      </c>
      <c r="AF14" s="176"/>
      <c r="AG14" s="185">
        <f aca="true" t="shared" si="14" ref="AG14:AG26">SUM(AF14/C14)*100</f>
        <v>0</v>
      </c>
      <c r="AH14" s="176"/>
      <c r="AI14" s="185">
        <f aca="true" t="shared" si="15" ref="AI14:AI26">SUM(AH14/C14)*100</f>
        <v>0</v>
      </c>
      <c r="AJ14" s="176"/>
      <c r="AK14" s="185">
        <f aca="true" t="shared" si="16" ref="AK14:AK26">SUM(AJ14/C14)*100</f>
        <v>0</v>
      </c>
      <c r="AL14" s="176"/>
      <c r="AM14" s="185">
        <f aca="true" t="shared" si="17" ref="AM14:AM26">SUM(AL14/C14)*100</f>
        <v>0</v>
      </c>
      <c r="AN14" s="176"/>
      <c r="AO14" s="185">
        <f aca="true" t="shared" si="18" ref="AO14:AO26">SUM(AN14/C14)*100</f>
        <v>0</v>
      </c>
      <c r="AP14" s="176"/>
      <c r="AQ14" s="185">
        <f aca="true" t="shared" si="19" ref="AQ14:AQ26">SUM(AP14/C14)*100</f>
        <v>0</v>
      </c>
      <c r="AR14" s="176"/>
      <c r="AS14" s="185">
        <f aca="true" t="shared" si="20" ref="AS14:AS26">SUM(AR14/C14)*100</f>
        <v>0</v>
      </c>
      <c r="AT14" s="176"/>
      <c r="AU14" s="185">
        <f aca="true" t="shared" si="21" ref="AU14:AU26">SUM(AT14/C14)*100</f>
        <v>0</v>
      </c>
      <c r="AV14" s="176"/>
      <c r="AW14" s="185">
        <f aca="true" t="shared" si="22" ref="AW14:AW26">SUM(AV14/C14)*100</f>
        <v>0</v>
      </c>
      <c r="AX14" s="176"/>
      <c r="AY14" s="185">
        <f aca="true" t="shared" si="23" ref="AY14:AY26">SUM(AX14/C14)*100</f>
        <v>0</v>
      </c>
      <c r="AZ14" s="182">
        <f aca="true" t="shared" si="24" ref="AZ14:AZ26">SUM(D14,H14,L14,P14,T14,X14,AB14,AF14,AJ14,AN14,AR14,AV14)</f>
        <v>13768760</v>
      </c>
      <c r="BA14" s="185">
        <f aca="true" t="shared" si="25" ref="BA14:BA26">SUM(AZ14/C14)*100</f>
        <v>34.4219</v>
      </c>
      <c r="BB14" s="176">
        <f aca="true" t="shared" si="26" ref="BB14:BB26">SUM(F14,J14,N14,R14,V14,Z14,AD14,AH14,AL14,AP14,AT14,AX14)</f>
        <v>0</v>
      </c>
      <c r="BC14" s="185">
        <f aca="true" t="shared" si="27" ref="BC14:BC26">SUM(BB14/C14)*100</f>
        <v>0</v>
      </c>
      <c r="BD14" s="2"/>
      <c r="BE14" s="2"/>
    </row>
    <row r="15" spans="1:57" ht="15">
      <c r="A15" s="180"/>
      <c r="B15" s="41" t="s">
        <v>74</v>
      </c>
      <c r="C15" s="143">
        <v>350000000</v>
      </c>
      <c r="D15" s="176">
        <v>0</v>
      </c>
      <c r="E15" s="185">
        <f t="shared" si="0"/>
        <v>0</v>
      </c>
      <c r="F15" s="176"/>
      <c r="G15" s="185">
        <f t="shared" si="1"/>
        <v>0</v>
      </c>
      <c r="H15" s="176">
        <v>9932500</v>
      </c>
      <c r="I15" s="185">
        <f t="shared" si="2"/>
        <v>2.837857142857143</v>
      </c>
      <c r="J15" s="176"/>
      <c r="K15" s="185">
        <f t="shared" si="3"/>
        <v>0</v>
      </c>
      <c r="L15" s="176">
        <v>92552500</v>
      </c>
      <c r="M15" s="185">
        <f t="shared" si="4"/>
        <v>26.443571428571428</v>
      </c>
      <c r="N15" s="176"/>
      <c r="O15" s="185">
        <f t="shared" si="5"/>
        <v>0</v>
      </c>
      <c r="P15" s="176"/>
      <c r="Q15" s="185">
        <f t="shared" si="6"/>
        <v>0</v>
      </c>
      <c r="R15" s="176"/>
      <c r="S15" s="185">
        <f t="shared" si="7"/>
        <v>0</v>
      </c>
      <c r="T15" s="176"/>
      <c r="U15" s="185">
        <f t="shared" si="8"/>
        <v>0</v>
      </c>
      <c r="V15" s="176"/>
      <c r="W15" s="185">
        <f t="shared" si="9"/>
        <v>0</v>
      </c>
      <c r="X15" s="176"/>
      <c r="Y15" s="185">
        <f t="shared" si="10"/>
        <v>0</v>
      </c>
      <c r="Z15" s="176"/>
      <c r="AA15" s="185">
        <f t="shared" si="11"/>
        <v>0</v>
      </c>
      <c r="AB15" s="176"/>
      <c r="AC15" s="185">
        <f t="shared" si="12"/>
        <v>0</v>
      </c>
      <c r="AD15" s="176"/>
      <c r="AE15" s="185">
        <f t="shared" si="13"/>
        <v>0</v>
      </c>
      <c r="AF15" s="176"/>
      <c r="AG15" s="185">
        <f t="shared" si="14"/>
        <v>0</v>
      </c>
      <c r="AH15" s="176"/>
      <c r="AI15" s="185">
        <f t="shared" si="15"/>
        <v>0</v>
      </c>
      <c r="AJ15" s="176"/>
      <c r="AK15" s="185">
        <f t="shared" si="16"/>
        <v>0</v>
      </c>
      <c r="AL15" s="176"/>
      <c r="AM15" s="185">
        <f t="shared" si="17"/>
        <v>0</v>
      </c>
      <c r="AN15" s="176"/>
      <c r="AO15" s="185">
        <f t="shared" si="18"/>
        <v>0</v>
      </c>
      <c r="AP15" s="176"/>
      <c r="AQ15" s="185">
        <f t="shared" si="19"/>
        <v>0</v>
      </c>
      <c r="AR15" s="176"/>
      <c r="AS15" s="185">
        <f t="shared" si="20"/>
        <v>0</v>
      </c>
      <c r="AT15" s="176"/>
      <c r="AU15" s="185">
        <f t="shared" si="21"/>
        <v>0</v>
      </c>
      <c r="AV15" s="176"/>
      <c r="AW15" s="185">
        <f t="shared" si="22"/>
        <v>0</v>
      </c>
      <c r="AX15" s="176"/>
      <c r="AY15" s="185">
        <f t="shared" si="23"/>
        <v>0</v>
      </c>
      <c r="AZ15" s="182">
        <f t="shared" si="24"/>
        <v>102485000</v>
      </c>
      <c r="BA15" s="185">
        <f t="shared" si="25"/>
        <v>29.28142857142857</v>
      </c>
      <c r="BB15" s="176">
        <f t="shared" si="26"/>
        <v>0</v>
      </c>
      <c r="BC15" s="185">
        <f t="shared" si="27"/>
        <v>0</v>
      </c>
      <c r="BD15" s="2"/>
      <c r="BE15" s="2"/>
    </row>
    <row r="16" spans="1:57" ht="15">
      <c r="A16" s="180"/>
      <c r="B16" s="41" t="s">
        <v>75</v>
      </c>
      <c r="C16" s="143">
        <v>400000000</v>
      </c>
      <c r="D16" s="176">
        <v>8739760</v>
      </c>
      <c r="E16" s="185">
        <f t="shared" si="0"/>
        <v>2.18494</v>
      </c>
      <c r="F16" s="176"/>
      <c r="G16" s="185">
        <f t="shared" si="1"/>
        <v>0</v>
      </c>
      <c r="H16" s="176">
        <v>15216640</v>
      </c>
      <c r="I16" s="185">
        <f t="shared" si="2"/>
        <v>3.80416</v>
      </c>
      <c r="J16" s="176"/>
      <c r="K16" s="185">
        <f t="shared" si="3"/>
        <v>0</v>
      </c>
      <c r="L16" s="176">
        <v>32867320</v>
      </c>
      <c r="M16" s="185">
        <f t="shared" si="4"/>
        <v>8.21683</v>
      </c>
      <c r="N16" s="176"/>
      <c r="O16" s="185">
        <f t="shared" si="5"/>
        <v>0</v>
      </c>
      <c r="P16" s="176"/>
      <c r="Q16" s="185">
        <f t="shared" si="6"/>
        <v>0</v>
      </c>
      <c r="R16" s="176"/>
      <c r="S16" s="185">
        <f t="shared" si="7"/>
        <v>0</v>
      </c>
      <c r="T16" s="176"/>
      <c r="U16" s="185">
        <f t="shared" si="8"/>
        <v>0</v>
      </c>
      <c r="V16" s="176"/>
      <c r="W16" s="185">
        <f t="shared" si="9"/>
        <v>0</v>
      </c>
      <c r="X16" s="176"/>
      <c r="Y16" s="185">
        <f t="shared" si="10"/>
        <v>0</v>
      </c>
      <c r="Z16" s="176"/>
      <c r="AA16" s="185">
        <f t="shared" si="11"/>
        <v>0</v>
      </c>
      <c r="AB16" s="176"/>
      <c r="AC16" s="185">
        <f t="shared" si="12"/>
        <v>0</v>
      </c>
      <c r="AD16" s="176"/>
      <c r="AE16" s="185">
        <f t="shared" si="13"/>
        <v>0</v>
      </c>
      <c r="AF16" s="176"/>
      <c r="AG16" s="185">
        <f t="shared" si="14"/>
        <v>0</v>
      </c>
      <c r="AH16" s="176"/>
      <c r="AI16" s="185">
        <f t="shared" si="15"/>
        <v>0</v>
      </c>
      <c r="AJ16" s="176"/>
      <c r="AK16" s="185">
        <f t="shared" si="16"/>
        <v>0</v>
      </c>
      <c r="AL16" s="176"/>
      <c r="AM16" s="185">
        <f t="shared" si="17"/>
        <v>0</v>
      </c>
      <c r="AN16" s="176"/>
      <c r="AO16" s="185">
        <f t="shared" si="18"/>
        <v>0</v>
      </c>
      <c r="AP16" s="176"/>
      <c r="AQ16" s="185">
        <f t="shared" si="19"/>
        <v>0</v>
      </c>
      <c r="AR16" s="176"/>
      <c r="AS16" s="185">
        <f t="shared" si="20"/>
        <v>0</v>
      </c>
      <c r="AT16" s="176"/>
      <c r="AU16" s="185">
        <f t="shared" si="21"/>
        <v>0</v>
      </c>
      <c r="AV16" s="176"/>
      <c r="AW16" s="185">
        <f t="shared" si="22"/>
        <v>0</v>
      </c>
      <c r="AX16" s="176"/>
      <c r="AY16" s="185">
        <f t="shared" si="23"/>
        <v>0</v>
      </c>
      <c r="AZ16" s="182">
        <f t="shared" si="24"/>
        <v>56823720</v>
      </c>
      <c r="BA16" s="185">
        <f t="shared" si="25"/>
        <v>14.20593</v>
      </c>
      <c r="BB16" s="176">
        <f t="shared" si="26"/>
        <v>0</v>
      </c>
      <c r="BC16" s="185">
        <f t="shared" si="27"/>
        <v>0</v>
      </c>
      <c r="BD16" s="2"/>
      <c r="BE16" s="2"/>
    </row>
    <row r="17" spans="1:57" ht="15">
      <c r="A17" s="180"/>
      <c r="B17" s="41" t="s">
        <v>179</v>
      </c>
      <c r="C17" s="143">
        <v>400000000</v>
      </c>
      <c r="D17" s="176">
        <v>11784490</v>
      </c>
      <c r="E17" s="185">
        <f t="shared" si="0"/>
        <v>2.9461225</v>
      </c>
      <c r="F17" s="176"/>
      <c r="G17" s="185">
        <f t="shared" si="1"/>
        <v>0</v>
      </c>
      <c r="H17" s="176">
        <v>33082490</v>
      </c>
      <c r="I17" s="185">
        <f t="shared" si="2"/>
        <v>8.2706225</v>
      </c>
      <c r="J17" s="176"/>
      <c r="K17" s="185">
        <f t="shared" si="3"/>
        <v>0</v>
      </c>
      <c r="L17" s="176">
        <v>59146140</v>
      </c>
      <c r="M17" s="185">
        <f t="shared" si="4"/>
        <v>14.786535</v>
      </c>
      <c r="N17" s="176"/>
      <c r="O17" s="185">
        <f t="shared" si="5"/>
        <v>0</v>
      </c>
      <c r="P17" s="176"/>
      <c r="Q17" s="185">
        <f t="shared" si="6"/>
        <v>0</v>
      </c>
      <c r="R17" s="176"/>
      <c r="S17" s="185">
        <f t="shared" si="7"/>
        <v>0</v>
      </c>
      <c r="T17" s="176"/>
      <c r="U17" s="185">
        <f t="shared" si="8"/>
        <v>0</v>
      </c>
      <c r="V17" s="176"/>
      <c r="W17" s="185">
        <f t="shared" si="9"/>
        <v>0</v>
      </c>
      <c r="X17" s="176"/>
      <c r="Y17" s="185">
        <f t="shared" si="10"/>
        <v>0</v>
      </c>
      <c r="Z17" s="176"/>
      <c r="AA17" s="185">
        <f t="shared" si="11"/>
        <v>0</v>
      </c>
      <c r="AB17" s="176"/>
      <c r="AC17" s="185">
        <f t="shared" si="12"/>
        <v>0</v>
      </c>
      <c r="AD17" s="176"/>
      <c r="AE17" s="185">
        <f t="shared" si="13"/>
        <v>0</v>
      </c>
      <c r="AF17" s="176"/>
      <c r="AG17" s="185">
        <f t="shared" si="14"/>
        <v>0</v>
      </c>
      <c r="AH17" s="176"/>
      <c r="AI17" s="185">
        <f t="shared" si="15"/>
        <v>0</v>
      </c>
      <c r="AJ17" s="176"/>
      <c r="AK17" s="185">
        <f t="shared" si="16"/>
        <v>0</v>
      </c>
      <c r="AL17" s="176"/>
      <c r="AM17" s="185">
        <f t="shared" si="17"/>
        <v>0</v>
      </c>
      <c r="AN17" s="176"/>
      <c r="AO17" s="185">
        <f t="shared" si="18"/>
        <v>0</v>
      </c>
      <c r="AP17" s="176"/>
      <c r="AQ17" s="185">
        <f t="shared" si="19"/>
        <v>0</v>
      </c>
      <c r="AR17" s="176"/>
      <c r="AS17" s="185">
        <f t="shared" si="20"/>
        <v>0</v>
      </c>
      <c r="AT17" s="176"/>
      <c r="AU17" s="185">
        <f t="shared" si="21"/>
        <v>0</v>
      </c>
      <c r="AV17" s="176"/>
      <c r="AW17" s="185">
        <f t="shared" si="22"/>
        <v>0</v>
      </c>
      <c r="AX17" s="176"/>
      <c r="AY17" s="185">
        <f t="shared" si="23"/>
        <v>0</v>
      </c>
      <c r="AZ17" s="182">
        <f t="shared" si="24"/>
        <v>104013120</v>
      </c>
      <c r="BA17" s="185">
        <f t="shared" si="25"/>
        <v>26.00328</v>
      </c>
      <c r="BB17" s="176">
        <f t="shared" si="26"/>
        <v>0</v>
      </c>
      <c r="BC17" s="185">
        <f t="shared" si="27"/>
        <v>0</v>
      </c>
      <c r="BD17" s="2"/>
      <c r="BE17" s="2"/>
    </row>
    <row r="18" spans="1:57" ht="15">
      <c r="A18" s="180"/>
      <c r="B18" s="41" t="s">
        <v>180</v>
      </c>
      <c r="C18" s="143">
        <v>150000000</v>
      </c>
      <c r="D18" s="176">
        <v>0</v>
      </c>
      <c r="E18" s="185">
        <f t="shared" si="0"/>
        <v>0</v>
      </c>
      <c r="F18" s="176"/>
      <c r="G18" s="185">
        <f t="shared" si="1"/>
        <v>0</v>
      </c>
      <c r="H18" s="176">
        <v>2385000</v>
      </c>
      <c r="I18" s="185">
        <f t="shared" si="2"/>
        <v>1.59</v>
      </c>
      <c r="J18" s="176"/>
      <c r="K18" s="185">
        <f t="shared" si="3"/>
        <v>0</v>
      </c>
      <c r="L18" s="176">
        <v>15442190</v>
      </c>
      <c r="M18" s="185">
        <f t="shared" si="4"/>
        <v>10.294793333333335</v>
      </c>
      <c r="N18" s="176"/>
      <c r="O18" s="185">
        <f t="shared" si="5"/>
        <v>0</v>
      </c>
      <c r="P18" s="176"/>
      <c r="Q18" s="185">
        <f t="shared" si="6"/>
        <v>0</v>
      </c>
      <c r="R18" s="176"/>
      <c r="S18" s="185">
        <f t="shared" si="7"/>
        <v>0</v>
      </c>
      <c r="T18" s="176"/>
      <c r="U18" s="185">
        <f t="shared" si="8"/>
        <v>0</v>
      </c>
      <c r="V18" s="176"/>
      <c r="W18" s="185">
        <f t="shared" si="9"/>
        <v>0</v>
      </c>
      <c r="X18" s="176"/>
      <c r="Y18" s="185">
        <f t="shared" si="10"/>
        <v>0</v>
      </c>
      <c r="Z18" s="176"/>
      <c r="AA18" s="185">
        <f t="shared" si="11"/>
        <v>0</v>
      </c>
      <c r="AB18" s="176"/>
      <c r="AC18" s="185">
        <f t="shared" si="12"/>
        <v>0</v>
      </c>
      <c r="AD18" s="176"/>
      <c r="AE18" s="185">
        <f t="shared" si="13"/>
        <v>0</v>
      </c>
      <c r="AF18" s="176"/>
      <c r="AG18" s="185">
        <f t="shared" si="14"/>
        <v>0</v>
      </c>
      <c r="AH18" s="176"/>
      <c r="AI18" s="185">
        <f t="shared" si="15"/>
        <v>0</v>
      </c>
      <c r="AJ18" s="176"/>
      <c r="AK18" s="185">
        <f t="shared" si="16"/>
        <v>0</v>
      </c>
      <c r="AL18" s="176"/>
      <c r="AM18" s="185">
        <f t="shared" si="17"/>
        <v>0</v>
      </c>
      <c r="AN18" s="176"/>
      <c r="AO18" s="185">
        <f t="shared" si="18"/>
        <v>0</v>
      </c>
      <c r="AP18" s="176"/>
      <c r="AQ18" s="185">
        <f t="shared" si="19"/>
        <v>0</v>
      </c>
      <c r="AR18" s="176"/>
      <c r="AS18" s="185">
        <f t="shared" si="20"/>
        <v>0</v>
      </c>
      <c r="AT18" s="176"/>
      <c r="AU18" s="185">
        <f t="shared" si="21"/>
        <v>0</v>
      </c>
      <c r="AV18" s="176"/>
      <c r="AW18" s="185">
        <f t="shared" si="22"/>
        <v>0</v>
      </c>
      <c r="AX18" s="176"/>
      <c r="AY18" s="185">
        <f t="shared" si="23"/>
        <v>0</v>
      </c>
      <c r="AZ18" s="182">
        <f t="shared" si="24"/>
        <v>17827190</v>
      </c>
      <c r="BA18" s="185">
        <f t="shared" si="25"/>
        <v>11.884793333333334</v>
      </c>
      <c r="BB18" s="176">
        <f t="shared" si="26"/>
        <v>0</v>
      </c>
      <c r="BC18" s="185">
        <f t="shared" si="27"/>
        <v>0</v>
      </c>
      <c r="BD18" s="2"/>
      <c r="BE18" s="2"/>
    </row>
    <row r="19" spans="1:57" ht="15">
      <c r="A19" s="180"/>
      <c r="B19" s="41" t="s">
        <v>181</v>
      </c>
      <c r="C19" s="143">
        <v>50000000</v>
      </c>
      <c r="D19" s="176">
        <v>952800</v>
      </c>
      <c r="E19" s="185">
        <f t="shared" si="0"/>
        <v>1.9056</v>
      </c>
      <c r="F19" s="176"/>
      <c r="G19" s="185">
        <f t="shared" si="1"/>
        <v>0</v>
      </c>
      <c r="H19" s="176">
        <v>1861000</v>
      </c>
      <c r="I19" s="185">
        <f t="shared" si="2"/>
        <v>3.7220000000000004</v>
      </c>
      <c r="J19" s="176"/>
      <c r="K19" s="185">
        <f t="shared" si="3"/>
        <v>0</v>
      </c>
      <c r="L19" s="176">
        <v>2855800</v>
      </c>
      <c r="M19" s="185">
        <f t="shared" si="4"/>
        <v>5.7116</v>
      </c>
      <c r="N19" s="176"/>
      <c r="O19" s="185">
        <f t="shared" si="5"/>
        <v>0</v>
      </c>
      <c r="P19" s="176"/>
      <c r="Q19" s="185">
        <f t="shared" si="6"/>
        <v>0</v>
      </c>
      <c r="R19" s="176"/>
      <c r="S19" s="185">
        <f t="shared" si="7"/>
        <v>0</v>
      </c>
      <c r="T19" s="176"/>
      <c r="U19" s="185">
        <f t="shared" si="8"/>
        <v>0</v>
      </c>
      <c r="V19" s="176"/>
      <c r="W19" s="185">
        <f t="shared" si="9"/>
        <v>0</v>
      </c>
      <c r="X19" s="176"/>
      <c r="Y19" s="185">
        <f t="shared" si="10"/>
        <v>0</v>
      </c>
      <c r="Z19" s="176"/>
      <c r="AA19" s="185">
        <f t="shared" si="11"/>
        <v>0</v>
      </c>
      <c r="AB19" s="176"/>
      <c r="AC19" s="185">
        <f t="shared" si="12"/>
        <v>0</v>
      </c>
      <c r="AD19" s="176"/>
      <c r="AE19" s="185">
        <f t="shared" si="13"/>
        <v>0</v>
      </c>
      <c r="AF19" s="176"/>
      <c r="AG19" s="185">
        <f t="shared" si="14"/>
        <v>0</v>
      </c>
      <c r="AH19" s="176"/>
      <c r="AI19" s="185">
        <f t="shared" si="15"/>
        <v>0</v>
      </c>
      <c r="AJ19" s="176"/>
      <c r="AK19" s="185">
        <f t="shared" si="16"/>
        <v>0</v>
      </c>
      <c r="AL19" s="176"/>
      <c r="AM19" s="185">
        <f t="shared" si="17"/>
        <v>0</v>
      </c>
      <c r="AN19" s="176"/>
      <c r="AO19" s="185">
        <f t="shared" si="18"/>
        <v>0</v>
      </c>
      <c r="AP19" s="176"/>
      <c r="AQ19" s="185">
        <f t="shared" si="19"/>
        <v>0</v>
      </c>
      <c r="AR19" s="176"/>
      <c r="AS19" s="185">
        <f t="shared" si="20"/>
        <v>0</v>
      </c>
      <c r="AT19" s="176"/>
      <c r="AU19" s="185">
        <f t="shared" si="21"/>
        <v>0</v>
      </c>
      <c r="AV19" s="176"/>
      <c r="AW19" s="185">
        <f t="shared" si="22"/>
        <v>0</v>
      </c>
      <c r="AX19" s="176"/>
      <c r="AY19" s="185">
        <f t="shared" si="23"/>
        <v>0</v>
      </c>
      <c r="AZ19" s="182">
        <f t="shared" si="24"/>
        <v>5669600</v>
      </c>
      <c r="BA19" s="185">
        <f t="shared" si="25"/>
        <v>11.3392</v>
      </c>
      <c r="BB19" s="176">
        <f t="shared" si="26"/>
        <v>0</v>
      </c>
      <c r="BC19" s="185">
        <f t="shared" si="27"/>
        <v>0</v>
      </c>
      <c r="BD19" s="2"/>
      <c r="BE19" s="2"/>
    </row>
    <row r="20" spans="1:57" ht="15">
      <c r="A20" s="180"/>
      <c r="B20" s="41" t="s">
        <v>182</v>
      </c>
      <c r="C20" s="143">
        <v>40000000</v>
      </c>
      <c r="D20" s="176">
        <v>0</v>
      </c>
      <c r="E20" s="185">
        <f t="shared" si="0"/>
        <v>0</v>
      </c>
      <c r="F20" s="176"/>
      <c r="G20" s="185">
        <f t="shared" si="1"/>
        <v>0</v>
      </c>
      <c r="H20" s="176">
        <v>0</v>
      </c>
      <c r="I20" s="185">
        <f t="shared" si="2"/>
        <v>0</v>
      </c>
      <c r="J20" s="176"/>
      <c r="K20" s="185">
        <f t="shared" si="3"/>
        <v>0</v>
      </c>
      <c r="L20" s="176">
        <v>0</v>
      </c>
      <c r="M20" s="185">
        <f t="shared" si="4"/>
        <v>0</v>
      </c>
      <c r="N20" s="176"/>
      <c r="O20" s="185">
        <f t="shared" si="5"/>
        <v>0</v>
      </c>
      <c r="P20" s="176"/>
      <c r="Q20" s="185">
        <f t="shared" si="6"/>
        <v>0</v>
      </c>
      <c r="R20" s="176"/>
      <c r="S20" s="185">
        <f t="shared" si="7"/>
        <v>0</v>
      </c>
      <c r="T20" s="176"/>
      <c r="U20" s="185">
        <f t="shared" si="8"/>
        <v>0</v>
      </c>
      <c r="V20" s="176"/>
      <c r="W20" s="185">
        <f t="shared" si="9"/>
        <v>0</v>
      </c>
      <c r="X20" s="176"/>
      <c r="Y20" s="185">
        <f t="shared" si="10"/>
        <v>0</v>
      </c>
      <c r="Z20" s="176"/>
      <c r="AA20" s="185">
        <f t="shared" si="11"/>
        <v>0</v>
      </c>
      <c r="AB20" s="176"/>
      <c r="AC20" s="185">
        <f t="shared" si="12"/>
        <v>0</v>
      </c>
      <c r="AD20" s="176"/>
      <c r="AE20" s="185">
        <f t="shared" si="13"/>
        <v>0</v>
      </c>
      <c r="AF20" s="176"/>
      <c r="AG20" s="185">
        <f t="shared" si="14"/>
        <v>0</v>
      </c>
      <c r="AH20" s="176"/>
      <c r="AI20" s="185">
        <f t="shared" si="15"/>
        <v>0</v>
      </c>
      <c r="AJ20" s="176"/>
      <c r="AK20" s="185">
        <f t="shared" si="16"/>
        <v>0</v>
      </c>
      <c r="AL20" s="176"/>
      <c r="AM20" s="185">
        <f t="shared" si="17"/>
        <v>0</v>
      </c>
      <c r="AN20" s="176"/>
      <c r="AO20" s="185">
        <f t="shared" si="18"/>
        <v>0</v>
      </c>
      <c r="AP20" s="176"/>
      <c r="AQ20" s="185">
        <f t="shared" si="19"/>
        <v>0</v>
      </c>
      <c r="AR20" s="176"/>
      <c r="AS20" s="185">
        <f t="shared" si="20"/>
        <v>0</v>
      </c>
      <c r="AT20" s="176"/>
      <c r="AU20" s="185">
        <f t="shared" si="21"/>
        <v>0</v>
      </c>
      <c r="AV20" s="176"/>
      <c r="AW20" s="185">
        <f t="shared" si="22"/>
        <v>0</v>
      </c>
      <c r="AX20" s="176"/>
      <c r="AY20" s="185">
        <f t="shared" si="23"/>
        <v>0</v>
      </c>
      <c r="AZ20" s="182">
        <f t="shared" si="24"/>
        <v>0</v>
      </c>
      <c r="BA20" s="185">
        <f t="shared" si="25"/>
        <v>0</v>
      </c>
      <c r="BB20" s="176">
        <f t="shared" si="26"/>
        <v>0</v>
      </c>
      <c r="BC20" s="185">
        <f t="shared" si="27"/>
        <v>0</v>
      </c>
      <c r="BD20" s="2"/>
      <c r="BE20" s="2"/>
    </row>
    <row r="21" spans="1:57" ht="15">
      <c r="A21" s="180"/>
      <c r="B21" s="41" t="s">
        <v>183</v>
      </c>
      <c r="C21" s="143">
        <v>25000000</v>
      </c>
      <c r="D21" s="176">
        <v>0</v>
      </c>
      <c r="E21" s="185">
        <f t="shared" si="0"/>
        <v>0</v>
      </c>
      <c r="F21" s="176"/>
      <c r="G21" s="185">
        <f t="shared" si="1"/>
        <v>0</v>
      </c>
      <c r="H21" s="176">
        <v>0</v>
      </c>
      <c r="I21" s="185">
        <f t="shared" si="2"/>
        <v>0</v>
      </c>
      <c r="J21" s="176"/>
      <c r="K21" s="185">
        <f t="shared" si="3"/>
        <v>0</v>
      </c>
      <c r="L21" s="176">
        <v>0</v>
      </c>
      <c r="M21" s="185">
        <f t="shared" si="4"/>
        <v>0</v>
      </c>
      <c r="N21" s="176"/>
      <c r="O21" s="185">
        <f t="shared" si="5"/>
        <v>0</v>
      </c>
      <c r="P21" s="176"/>
      <c r="Q21" s="185">
        <f t="shared" si="6"/>
        <v>0</v>
      </c>
      <c r="R21" s="176"/>
      <c r="S21" s="185">
        <f t="shared" si="7"/>
        <v>0</v>
      </c>
      <c r="T21" s="176"/>
      <c r="U21" s="185">
        <f t="shared" si="8"/>
        <v>0</v>
      </c>
      <c r="V21" s="176"/>
      <c r="W21" s="185">
        <f t="shared" si="9"/>
        <v>0</v>
      </c>
      <c r="X21" s="176"/>
      <c r="Y21" s="185">
        <f t="shared" si="10"/>
        <v>0</v>
      </c>
      <c r="Z21" s="176"/>
      <c r="AA21" s="185">
        <f t="shared" si="11"/>
        <v>0</v>
      </c>
      <c r="AB21" s="176"/>
      <c r="AC21" s="185">
        <f t="shared" si="12"/>
        <v>0</v>
      </c>
      <c r="AD21" s="176"/>
      <c r="AE21" s="185">
        <f t="shared" si="13"/>
        <v>0</v>
      </c>
      <c r="AF21" s="176"/>
      <c r="AG21" s="185">
        <f t="shared" si="14"/>
        <v>0</v>
      </c>
      <c r="AH21" s="176"/>
      <c r="AI21" s="185">
        <f t="shared" si="15"/>
        <v>0</v>
      </c>
      <c r="AJ21" s="176"/>
      <c r="AK21" s="185">
        <f t="shared" si="16"/>
        <v>0</v>
      </c>
      <c r="AL21" s="176"/>
      <c r="AM21" s="185">
        <f t="shared" si="17"/>
        <v>0</v>
      </c>
      <c r="AN21" s="176"/>
      <c r="AO21" s="185">
        <f t="shared" si="18"/>
        <v>0</v>
      </c>
      <c r="AP21" s="176"/>
      <c r="AQ21" s="185">
        <f t="shared" si="19"/>
        <v>0</v>
      </c>
      <c r="AR21" s="176"/>
      <c r="AS21" s="185">
        <f t="shared" si="20"/>
        <v>0</v>
      </c>
      <c r="AT21" s="176"/>
      <c r="AU21" s="185">
        <f t="shared" si="21"/>
        <v>0</v>
      </c>
      <c r="AV21" s="176"/>
      <c r="AW21" s="185">
        <f t="shared" si="22"/>
        <v>0</v>
      </c>
      <c r="AX21" s="176"/>
      <c r="AY21" s="185">
        <f t="shared" si="23"/>
        <v>0</v>
      </c>
      <c r="AZ21" s="182">
        <f t="shared" si="24"/>
        <v>0</v>
      </c>
      <c r="BA21" s="185">
        <f t="shared" si="25"/>
        <v>0</v>
      </c>
      <c r="BB21" s="176">
        <f t="shared" si="26"/>
        <v>0</v>
      </c>
      <c r="BC21" s="185">
        <f t="shared" si="27"/>
        <v>0</v>
      </c>
      <c r="BD21" s="2"/>
      <c r="BE21" s="2"/>
    </row>
    <row r="22" spans="1:57" ht="15">
      <c r="A22" s="180"/>
      <c r="B22" s="41" t="s">
        <v>184</v>
      </c>
      <c r="C22" s="143">
        <v>400000000</v>
      </c>
      <c r="D22" s="176">
        <v>0</v>
      </c>
      <c r="E22" s="185">
        <f t="shared" si="0"/>
        <v>0</v>
      </c>
      <c r="F22" s="176"/>
      <c r="G22" s="185">
        <f t="shared" si="1"/>
        <v>0</v>
      </c>
      <c r="H22" s="176">
        <v>0</v>
      </c>
      <c r="I22" s="185">
        <f t="shared" si="2"/>
        <v>0</v>
      </c>
      <c r="J22" s="176"/>
      <c r="K22" s="185">
        <f t="shared" si="3"/>
        <v>0</v>
      </c>
      <c r="L22" s="176">
        <v>0</v>
      </c>
      <c r="M22" s="185">
        <f t="shared" si="4"/>
        <v>0</v>
      </c>
      <c r="N22" s="176"/>
      <c r="O22" s="185">
        <f t="shared" si="5"/>
        <v>0</v>
      </c>
      <c r="P22" s="176"/>
      <c r="Q22" s="185">
        <f t="shared" si="6"/>
        <v>0</v>
      </c>
      <c r="R22" s="176"/>
      <c r="S22" s="185">
        <f t="shared" si="7"/>
        <v>0</v>
      </c>
      <c r="T22" s="176"/>
      <c r="U22" s="185">
        <f t="shared" si="8"/>
        <v>0</v>
      </c>
      <c r="V22" s="176"/>
      <c r="W22" s="185">
        <f t="shared" si="9"/>
        <v>0</v>
      </c>
      <c r="X22" s="176"/>
      <c r="Y22" s="185">
        <f t="shared" si="10"/>
        <v>0</v>
      </c>
      <c r="Z22" s="176"/>
      <c r="AA22" s="185">
        <f t="shared" si="11"/>
        <v>0</v>
      </c>
      <c r="AB22" s="176"/>
      <c r="AC22" s="185">
        <f t="shared" si="12"/>
        <v>0</v>
      </c>
      <c r="AD22" s="176"/>
      <c r="AE22" s="185">
        <f t="shared" si="13"/>
        <v>0</v>
      </c>
      <c r="AF22" s="176"/>
      <c r="AG22" s="185">
        <f t="shared" si="14"/>
        <v>0</v>
      </c>
      <c r="AH22" s="176"/>
      <c r="AI22" s="185">
        <f t="shared" si="15"/>
        <v>0</v>
      </c>
      <c r="AJ22" s="176"/>
      <c r="AK22" s="185">
        <f t="shared" si="16"/>
        <v>0</v>
      </c>
      <c r="AL22" s="176"/>
      <c r="AM22" s="185">
        <f t="shared" si="17"/>
        <v>0</v>
      </c>
      <c r="AN22" s="176"/>
      <c r="AO22" s="185">
        <f t="shared" si="18"/>
        <v>0</v>
      </c>
      <c r="AP22" s="176"/>
      <c r="AQ22" s="185">
        <f t="shared" si="19"/>
        <v>0</v>
      </c>
      <c r="AR22" s="176"/>
      <c r="AS22" s="185">
        <f t="shared" si="20"/>
        <v>0</v>
      </c>
      <c r="AT22" s="176"/>
      <c r="AU22" s="185">
        <f t="shared" si="21"/>
        <v>0</v>
      </c>
      <c r="AV22" s="176"/>
      <c r="AW22" s="185">
        <f t="shared" si="22"/>
        <v>0</v>
      </c>
      <c r="AX22" s="176"/>
      <c r="AY22" s="185">
        <f t="shared" si="23"/>
        <v>0</v>
      </c>
      <c r="AZ22" s="182">
        <f t="shared" si="24"/>
        <v>0</v>
      </c>
      <c r="BA22" s="185">
        <f t="shared" si="25"/>
        <v>0</v>
      </c>
      <c r="BB22" s="176">
        <f t="shared" si="26"/>
        <v>0</v>
      </c>
      <c r="BC22" s="185">
        <f t="shared" si="27"/>
        <v>0</v>
      </c>
      <c r="BD22" s="2"/>
      <c r="BE22" s="2"/>
    </row>
    <row r="23" spans="1:57" ht="15">
      <c r="A23" s="180"/>
      <c r="B23" s="116" t="s">
        <v>185</v>
      </c>
      <c r="C23" s="143">
        <v>700000000</v>
      </c>
      <c r="D23" s="176">
        <v>0</v>
      </c>
      <c r="E23" s="185">
        <f t="shared" si="0"/>
        <v>0</v>
      </c>
      <c r="F23" s="176"/>
      <c r="G23" s="185">
        <f t="shared" si="1"/>
        <v>0</v>
      </c>
      <c r="H23" s="176">
        <v>0</v>
      </c>
      <c r="I23" s="185">
        <f t="shared" si="2"/>
        <v>0</v>
      </c>
      <c r="J23" s="176"/>
      <c r="K23" s="185">
        <f t="shared" si="3"/>
        <v>0</v>
      </c>
      <c r="L23" s="176">
        <v>108309958</v>
      </c>
      <c r="M23" s="185">
        <f t="shared" si="4"/>
        <v>15.472851142857143</v>
      </c>
      <c r="N23" s="176"/>
      <c r="O23" s="185">
        <f t="shared" si="5"/>
        <v>0</v>
      </c>
      <c r="P23" s="176"/>
      <c r="Q23" s="185">
        <f t="shared" si="6"/>
        <v>0</v>
      </c>
      <c r="R23" s="176"/>
      <c r="S23" s="185">
        <f t="shared" si="7"/>
        <v>0</v>
      </c>
      <c r="T23" s="176"/>
      <c r="U23" s="185">
        <f t="shared" si="8"/>
        <v>0</v>
      </c>
      <c r="V23" s="176"/>
      <c r="W23" s="185">
        <f t="shared" si="9"/>
        <v>0</v>
      </c>
      <c r="X23" s="176"/>
      <c r="Y23" s="185">
        <f t="shared" si="10"/>
        <v>0</v>
      </c>
      <c r="Z23" s="176"/>
      <c r="AA23" s="185">
        <f t="shared" si="11"/>
        <v>0</v>
      </c>
      <c r="AB23" s="176"/>
      <c r="AC23" s="185">
        <f t="shared" si="12"/>
        <v>0</v>
      </c>
      <c r="AD23" s="176"/>
      <c r="AE23" s="185">
        <f t="shared" si="13"/>
        <v>0</v>
      </c>
      <c r="AF23" s="176"/>
      <c r="AG23" s="185">
        <f t="shared" si="14"/>
        <v>0</v>
      </c>
      <c r="AH23" s="176"/>
      <c r="AI23" s="185">
        <f t="shared" si="15"/>
        <v>0</v>
      </c>
      <c r="AJ23" s="176"/>
      <c r="AK23" s="185">
        <f t="shared" si="16"/>
        <v>0</v>
      </c>
      <c r="AL23" s="176"/>
      <c r="AM23" s="185">
        <f t="shared" si="17"/>
        <v>0</v>
      </c>
      <c r="AN23" s="176"/>
      <c r="AO23" s="185">
        <f t="shared" si="18"/>
        <v>0</v>
      </c>
      <c r="AP23" s="176"/>
      <c r="AQ23" s="185">
        <f t="shared" si="19"/>
        <v>0</v>
      </c>
      <c r="AR23" s="176"/>
      <c r="AS23" s="185">
        <f t="shared" si="20"/>
        <v>0</v>
      </c>
      <c r="AT23" s="176"/>
      <c r="AU23" s="185">
        <f t="shared" si="21"/>
        <v>0</v>
      </c>
      <c r="AV23" s="176"/>
      <c r="AW23" s="185">
        <f t="shared" si="22"/>
        <v>0</v>
      </c>
      <c r="AX23" s="176"/>
      <c r="AY23" s="185">
        <f t="shared" si="23"/>
        <v>0</v>
      </c>
      <c r="AZ23" s="182">
        <f t="shared" si="24"/>
        <v>108309958</v>
      </c>
      <c r="BA23" s="185">
        <f t="shared" si="25"/>
        <v>15.472851142857143</v>
      </c>
      <c r="BB23" s="176">
        <f t="shared" si="26"/>
        <v>0</v>
      </c>
      <c r="BC23" s="185">
        <f t="shared" si="27"/>
        <v>0</v>
      </c>
      <c r="BD23" s="2"/>
      <c r="BE23" s="2"/>
    </row>
    <row r="24" spans="1:57" ht="15">
      <c r="A24" s="180"/>
      <c r="B24" s="149" t="s">
        <v>186</v>
      </c>
      <c r="C24" s="150"/>
      <c r="D24" s="176"/>
      <c r="E24" s="185"/>
      <c r="F24" s="176"/>
      <c r="G24" s="185"/>
      <c r="H24" s="176"/>
      <c r="I24" s="185"/>
      <c r="J24" s="176"/>
      <c r="K24" s="185"/>
      <c r="L24" s="176"/>
      <c r="M24" s="185"/>
      <c r="N24" s="176"/>
      <c r="O24" s="185"/>
      <c r="P24" s="176"/>
      <c r="Q24" s="185"/>
      <c r="R24" s="176"/>
      <c r="S24" s="185"/>
      <c r="T24" s="176"/>
      <c r="U24" s="185"/>
      <c r="V24" s="176"/>
      <c r="W24" s="185"/>
      <c r="X24" s="176"/>
      <c r="Y24" s="185"/>
      <c r="Z24" s="176"/>
      <c r="AA24" s="185"/>
      <c r="AB24" s="176"/>
      <c r="AC24" s="185"/>
      <c r="AD24" s="176"/>
      <c r="AE24" s="185"/>
      <c r="AF24" s="176"/>
      <c r="AG24" s="185"/>
      <c r="AH24" s="176"/>
      <c r="AI24" s="185"/>
      <c r="AJ24" s="176"/>
      <c r="AK24" s="185"/>
      <c r="AL24" s="176"/>
      <c r="AM24" s="185"/>
      <c r="AN24" s="176"/>
      <c r="AO24" s="185"/>
      <c r="AP24" s="176"/>
      <c r="AQ24" s="185"/>
      <c r="AR24" s="176"/>
      <c r="AS24" s="185"/>
      <c r="AT24" s="176"/>
      <c r="AU24" s="185"/>
      <c r="AV24" s="176"/>
      <c r="AW24" s="185"/>
      <c r="AX24" s="176"/>
      <c r="AY24" s="185"/>
      <c r="AZ24" s="182"/>
      <c r="BA24" s="185"/>
      <c r="BB24" s="176"/>
      <c r="BC24" s="185"/>
      <c r="BD24" s="2"/>
      <c r="BE24" s="2"/>
    </row>
    <row r="25" spans="1:57" ht="15">
      <c r="A25" s="180"/>
      <c r="B25" s="41" t="s">
        <v>187</v>
      </c>
      <c r="C25" s="143">
        <v>650000000</v>
      </c>
      <c r="D25" s="176">
        <v>0</v>
      </c>
      <c r="E25" s="185">
        <f t="shared" si="0"/>
        <v>0</v>
      </c>
      <c r="F25" s="176"/>
      <c r="G25" s="185">
        <f t="shared" si="1"/>
        <v>0</v>
      </c>
      <c r="H25" s="176">
        <v>0</v>
      </c>
      <c r="I25" s="185">
        <f t="shared" si="2"/>
        <v>0</v>
      </c>
      <c r="J25" s="176"/>
      <c r="K25" s="185">
        <f t="shared" si="3"/>
        <v>0</v>
      </c>
      <c r="L25" s="176">
        <v>59989000</v>
      </c>
      <c r="M25" s="185">
        <f t="shared" si="4"/>
        <v>9.229076923076923</v>
      </c>
      <c r="N25" s="176"/>
      <c r="O25" s="185">
        <f t="shared" si="5"/>
        <v>0</v>
      </c>
      <c r="P25" s="176"/>
      <c r="Q25" s="185">
        <f t="shared" si="6"/>
        <v>0</v>
      </c>
      <c r="R25" s="176"/>
      <c r="S25" s="185">
        <f t="shared" si="7"/>
        <v>0</v>
      </c>
      <c r="T25" s="176"/>
      <c r="U25" s="185">
        <f t="shared" si="8"/>
        <v>0</v>
      </c>
      <c r="V25" s="176"/>
      <c r="W25" s="185">
        <f t="shared" si="9"/>
        <v>0</v>
      </c>
      <c r="X25" s="176"/>
      <c r="Y25" s="185">
        <f t="shared" si="10"/>
        <v>0</v>
      </c>
      <c r="Z25" s="176"/>
      <c r="AA25" s="185">
        <f t="shared" si="11"/>
        <v>0</v>
      </c>
      <c r="AB25" s="176"/>
      <c r="AC25" s="185">
        <f t="shared" si="12"/>
        <v>0</v>
      </c>
      <c r="AD25" s="176"/>
      <c r="AE25" s="185">
        <f t="shared" si="13"/>
        <v>0</v>
      </c>
      <c r="AF25" s="176"/>
      <c r="AG25" s="185">
        <f t="shared" si="14"/>
        <v>0</v>
      </c>
      <c r="AH25" s="176"/>
      <c r="AI25" s="185">
        <f t="shared" si="15"/>
        <v>0</v>
      </c>
      <c r="AJ25" s="176"/>
      <c r="AK25" s="185">
        <f t="shared" si="16"/>
        <v>0</v>
      </c>
      <c r="AL25" s="176"/>
      <c r="AM25" s="185">
        <f t="shared" si="17"/>
        <v>0</v>
      </c>
      <c r="AN25" s="176"/>
      <c r="AO25" s="185">
        <f t="shared" si="18"/>
        <v>0</v>
      </c>
      <c r="AP25" s="176"/>
      <c r="AQ25" s="185">
        <f t="shared" si="19"/>
        <v>0</v>
      </c>
      <c r="AR25" s="176"/>
      <c r="AS25" s="185">
        <f t="shared" si="20"/>
        <v>0</v>
      </c>
      <c r="AT25" s="176"/>
      <c r="AU25" s="185">
        <f t="shared" si="21"/>
        <v>0</v>
      </c>
      <c r="AV25" s="176"/>
      <c r="AW25" s="185">
        <f t="shared" si="22"/>
        <v>0</v>
      </c>
      <c r="AX25" s="176"/>
      <c r="AY25" s="185">
        <f t="shared" si="23"/>
        <v>0</v>
      </c>
      <c r="AZ25" s="182">
        <f t="shared" si="24"/>
        <v>59989000</v>
      </c>
      <c r="BA25" s="185">
        <f t="shared" si="25"/>
        <v>9.229076923076923</v>
      </c>
      <c r="BB25" s="176">
        <f t="shared" si="26"/>
        <v>0</v>
      </c>
      <c r="BC25" s="185">
        <f t="shared" si="27"/>
        <v>0</v>
      </c>
      <c r="BD25" s="2"/>
      <c r="BE25" s="2"/>
    </row>
    <row r="26" spans="1:57" ht="15">
      <c r="A26" s="180"/>
      <c r="B26" s="41" t="s">
        <v>188</v>
      </c>
      <c r="C26" s="143">
        <v>30000000</v>
      </c>
      <c r="D26" s="176">
        <v>0</v>
      </c>
      <c r="E26" s="185">
        <f t="shared" si="0"/>
        <v>0</v>
      </c>
      <c r="F26" s="176"/>
      <c r="G26" s="185">
        <f t="shared" si="1"/>
        <v>0</v>
      </c>
      <c r="H26" s="176">
        <v>0</v>
      </c>
      <c r="I26" s="185">
        <f t="shared" si="2"/>
        <v>0</v>
      </c>
      <c r="J26" s="176"/>
      <c r="K26" s="185">
        <f t="shared" si="3"/>
        <v>0</v>
      </c>
      <c r="L26" s="176">
        <v>0</v>
      </c>
      <c r="M26" s="185">
        <f t="shared" si="4"/>
        <v>0</v>
      </c>
      <c r="N26" s="176"/>
      <c r="O26" s="185">
        <f t="shared" si="5"/>
        <v>0</v>
      </c>
      <c r="P26" s="176"/>
      <c r="Q26" s="185">
        <f t="shared" si="6"/>
        <v>0</v>
      </c>
      <c r="R26" s="176"/>
      <c r="S26" s="185">
        <f t="shared" si="7"/>
        <v>0</v>
      </c>
      <c r="T26" s="176"/>
      <c r="U26" s="185">
        <f t="shared" si="8"/>
        <v>0</v>
      </c>
      <c r="V26" s="176"/>
      <c r="W26" s="185">
        <f t="shared" si="9"/>
        <v>0</v>
      </c>
      <c r="X26" s="176"/>
      <c r="Y26" s="185">
        <f t="shared" si="10"/>
        <v>0</v>
      </c>
      <c r="Z26" s="176"/>
      <c r="AA26" s="185">
        <f t="shared" si="11"/>
        <v>0</v>
      </c>
      <c r="AB26" s="176"/>
      <c r="AC26" s="185">
        <f t="shared" si="12"/>
        <v>0</v>
      </c>
      <c r="AD26" s="176"/>
      <c r="AE26" s="185">
        <f t="shared" si="13"/>
        <v>0</v>
      </c>
      <c r="AF26" s="176"/>
      <c r="AG26" s="185">
        <f t="shared" si="14"/>
        <v>0</v>
      </c>
      <c r="AH26" s="176"/>
      <c r="AI26" s="185">
        <f t="shared" si="15"/>
        <v>0</v>
      </c>
      <c r="AJ26" s="176"/>
      <c r="AK26" s="185">
        <f t="shared" si="16"/>
        <v>0</v>
      </c>
      <c r="AL26" s="176"/>
      <c r="AM26" s="185">
        <f t="shared" si="17"/>
        <v>0</v>
      </c>
      <c r="AN26" s="176"/>
      <c r="AO26" s="185">
        <f t="shared" si="18"/>
        <v>0</v>
      </c>
      <c r="AP26" s="176"/>
      <c r="AQ26" s="185">
        <f t="shared" si="19"/>
        <v>0</v>
      </c>
      <c r="AR26" s="176"/>
      <c r="AS26" s="185">
        <f t="shared" si="20"/>
        <v>0</v>
      </c>
      <c r="AT26" s="176"/>
      <c r="AU26" s="185">
        <f t="shared" si="21"/>
        <v>0</v>
      </c>
      <c r="AV26" s="176"/>
      <c r="AW26" s="185">
        <f t="shared" si="22"/>
        <v>0</v>
      </c>
      <c r="AX26" s="176"/>
      <c r="AY26" s="185">
        <f t="shared" si="23"/>
        <v>0</v>
      </c>
      <c r="AZ26" s="182">
        <f t="shared" si="24"/>
        <v>0</v>
      </c>
      <c r="BA26" s="185">
        <f t="shared" si="25"/>
        <v>0</v>
      </c>
      <c r="BB26" s="176">
        <f t="shared" si="26"/>
        <v>0</v>
      </c>
      <c r="BC26" s="185">
        <f t="shared" si="27"/>
        <v>0</v>
      </c>
      <c r="BD26" s="2"/>
      <c r="BE26" s="2"/>
    </row>
    <row r="27" spans="1:57" ht="15">
      <c r="A27" s="180"/>
      <c r="B27" s="154" t="s">
        <v>76</v>
      </c>
      <c r="C27" s="155">
        <f>SUM(C28:C33)</f>
        <v>2990000000</v>
      </c>
      <c r="D27" s="176"/>
      <c r="E27" s="185"/>
      <c r="F27" s="176"/>
      <c r="G27" s="185"/>
      <c r="H27" s="176"/>
      <c r="I27" s="185"/>
      <c r="J27" s="176"/>
      <c r="K27" s="185"/>
      <c r="L27" s="176"/>
      <c r="M27" s="185"/>
      <c r="N27" s="176"/>
      <c r="O27" s="185"/>
      <c r="P27" s="176"/>
      <c r="Q27" s="185"/>
      <c r="R27" s="176"/>
      <c r="S27" s="185"/>
      <c r="T27" s="176"/>
      <c r="U27" s="185"/>
      <c r="V27" s="176"/>
      <c r="W27" s="185"/>
      <c r="X27" s="176"/>
      <c r="Y27" s="185"/>
      <c r="Z27" s="176"/>
      <c r="AA27" s="185"/>
      <c r="AB27" s="176"/>
      <c r="AC27" s="185"/>
      <c r="AD27" s="176"/>
      <c r="AE27" s="185"/>
      <c r="AF27" s="176"/>
      <c r="AG27" s="185"/>
      <c r="AH27" s="176"/>
      <c r="AI27" s="185"/>
      <c r="AJ27" s="176"/>
      <c r="AK27" s="185"/>
      <c r="AL27" s="176"/>
      <c r="AM27" s="185"/>
      <c r="AN27" s="176"/>
      <c r="AO27" s="185"/>
      <c r="AP27" s="176"/>
      <c r="AQ27" s="185"/>
      <c r="AR27" s="176"/>
      <c r="AS27" s="185"/>
      <c r="AT27" s="176"/>
      <c r="AU27" s="185"/>
      <c r="AV27" s="176"/>
      <c r="AW27" s="185"/>
      <c r="AX27" s="176"/>
      <c r="AY27" s="185"/>
      <c r="AZ27" s="182"/>
      <c r="BA27" s="185"/>
      <c r="BB27" s="176"/>
      <c r="BC27" s="185"/>
      <c r="BD27" s="2"/>
      <c r="BE27" s="2"/>
    </row>
    <row r="28" spans="1:57" ht="15">
      <c r="A28" s="180"/>
      <c r="B28" s="41" t="s">
        <v>77</v>
      </c>
      <c r="C28" s="144">
        <v>1442500000</v>
      </c>
      <c r="D28" s="176">
        <v>0</v>
      </c>
      <c r="E28" s="185">
        <f aca="true" t="shared" si="28" ref="E28:E33">SUM(D28/C28)*100</f>
        <v>0</v>
      </c>
      <c r="F28" s="176"/>
      <c r="G28" s="185">
        <f aca="true" t="shared" si="29" ref="G28:G33">SUM(F28/C28)*100</f>
        <v>0</v>
      </c>
      <c r="H28" s="176">
        <v>6106000</v>
      </c>
      <c r="I28" s="185">
        <f aca="true" t="shared" si="30" ref="I28:I33">SUM(H28/C28)*100</f>
        <v>0.42329289428076255</v>
      </c>
      <c r="J28" s="176"/>
      <c r="K28" s="185">
        <f aca="true" t="shared" si="31" ref="K28:K33">SUM(J28/C28)*100</f>
        <v>0</v>
      </c>
      <c r="L28" s="176">
        <v>511655900</v>
      </c>
      <c r="M28" s="185">
        <f aca="true" t="shared" si="32" ref="M28:M33">SUM(L28/C28)*100</f>
        <v>35.47007972270364</v>
      </c>
      <c r="N28" s="176"/>
      <c r="O28" s="185">
        <f aca="true" t="shared" si="33" ref="O28:O33">SUM(N28/C28)*100</f>
        <v>0</v>
      </c>
      <c r="P28" s="176"/>
      <c r="Q28" s="185">
        <f aca="true" t="shared" si="34" ref="Q28:Q33">SUM(P28/C28)*100</f>
        <v>0</v>
      </c>
      <c r="R28" s="176"/>
      <c r="S28" s="185">
        <f aca="true" t="shared" si="35" ref="S28:S33">SUM(R28/C28)*100</f>
        <v>0</v>
      </c>
      <c r="T28" s="176"/>
      <c r="U28" s="185">
        <f aca="true" t="shared" si="36" ref="U28:U33">SUM(T28/C28)*100</f>
        <v>0</v>
      </c>
      <c r="V28" s="176"/>
      <c r="W28" s="185">
        <f aca="true" t="shared" si="37" ref="W28:W33">SUM(V28/C28)*100</f>
        <v>0</v>
      </c>
      <c r="X28" s="176"/>
      <c r="Y28" s="185">
        <f aca="true" t="shared" si="38" ref="Y28:Y33">SUM(X28/C28)*100</f>
        <v>0</v>
      </c>
      <c r="Z28" s="176"/>
      <c r="AA28" s="185">
        <f aca="true" t="shared" si="39" ref="AA28:AA33">SUM(Z28/C28)*100</f>
        <v>0</v>
      </c>
      <c r="AB28" s="176"/>
      <c r="AC28" s="185">
        <f aca="true" t="shared" si="40" ref="AC28:AC33">SUM(AB28/C28)*100</f>
        <v>0</v>
      </c>
      <c r="AD28" s="176"/>
      <c r="AE28" s="185">
        <f aca="true" t="shared" si="41" ref="AE28:AE33">SUM(AD28/C28)*100</f>
        <v>0</v>
      </c>
      <c r="AF28" s="176"/>
      <c r="AG28" s="185">
        <f aca="true" t="shared" si="42" ref="AG28:AG33">SUM(AF28/C28)*100</f>
        <v>0</v>
      </c>
      <c r="AH28" s="176"/>
      <c r="AI28" s="185">
        <f aca="true" t="shared" si="43" ref="AI28:AI33">SUM(AH28/C28)*100</f>
        <v>0</v>
      </c>
      <c r="AJ28" s="176"/>
      <c r="AK28" s="185">
        <f aca="true" t="shared" si="44" ref="AK28:AK33">SUM(AJ28/C28)*100</f>
        <v>0</v>
      </c>
      <c r="AL28" s="176"/>
      <c r="AM28" s="185">
        <f aca="true" t="shared" si="45" ref="AM28:AM33">SUM(AL28/C28)*100</f>
        <v>0</v>
      </c>
      <c r="AN28" s="176"/>
      <c r="AO28" s="185">
        <f aca="true" t="shared" si="46" ref="AO28:AO33">SUM(AN28/C28)*100</f>
        <v>0</v>
      </c>
      <c r="AP28" s="176"/>
      <c r="AQ28" s="185">
        <f aca="true" t="shared" si="47" ref="AQ28:AQ33">SUM(AP28/C28)*100</f>
        <v>0</v>
      </c>
      <c r="AR28" s="176"/>
      <c r="AS28" s="185">
        <f aca="true" t="shared" si="48" ref="AS28:AS33">SUM(AR28/C28)*100</f>
        <v>0</v>
      </c>
      <c r="AT28" s="176"/>
      <c r="AU28" s="185">
        <f aca="true" t="shared" si="49" ref="AU28:AU33">SUM(AT28/C28)*100</f>
        <v>0</v>
      </c>
      <c r="AV28" s="176"/>
      <c r="AW28" s="185">
        <f aca="true" t="shared" si="50" ref="AW28:AW33">SUM(AV28/C28)*100</f>
        <v>0</v>
      </c>
      <c r="AX28" s="176"/>
      <c r="AY28" s="185">
        <f aca="true" t="shared" si="51" ref="AY28:AY33">SUM(AX28/C28)*100</f>
        <v>0</v>
      </c>
      <c r="AZ28" s="182">
        <f aca="true" t="shared" si="52" ref="AZ28:AZ33">SUM(D28,H28,L28,P28,T28,X28,AB28,AF28,AJ28,AN28,AR28,AV28)</f>
        <v>517761900</v>
      </c>
      <c r="BA28" s="185">
        <f aca="true" t="shared" si="53" ref="BA28:BA33">SUM(AZ28/C28)*100</f>
        <v>35.8933726169844</v>
      </c>
      <c r="BB28" s="176">
        <f aca="true" t="shared" si="54" ref="BB28:BB33">SUM(F28,J28,N28,R28,V28,Z28,AD28,AH28,AL28,AP28,AT28,AX28)</f>
        <v>0</v>
      </c>
      <c r="BC28" s="185">
        <f aca="true" t="shared" si="55" ref="BC28:BC33">SUM(BB28/C28)*100</f>
        <v>0</v>
      </c>
      <c r="BD28" s="2"/>
      <c r="BE28" s="2"/>
    </row>
    <row r="29" spans="1:57" ht="15">
      <c r="A29" s="180"/>
      <c r="B29" s="41" t="s">
        <v>78</v>
      </c>
      <c r="C29" s="144">
        <v>1047500000</v>
      </c>
      <c r="D29" s="176">
        <v>28382938</v>
      </c>
      <c r="E29" s="185">
        <f t="shared" si="28"/>
        <v>2.709588353221957</v>
      </c>
      <c r="F29" s="176"/>
      <c r="G29" s="185">
        <f t="shared" si="29"/>
        <v>0</v>
      </c>
      <c r="H29" s="176">
        <v>61254961</v>
      </c>
      <c r="I29" s="185">
        <f t="shared" si="30"/>
        <v>5.847728973747017</v>
      </c>
      <c r="J29" s="176"/>
      <c r="K29" s="185">
        <f t="shared" si="31"/>
        <v>0</v>
      </c>
      <c r="L29" s="176">
        <v>99881109</v>
      </c>
      <c r="M29" s="185">
        <f t="shared" si="32"/>
        <v>9.535189403341288</v>
      </c>
      <c r="N29" s="176"/>
      <c r="O29" s="185">
        <f t="shared" si="33"/>
        <v>0</v>
      </c>
      <c r="P29" s="176"/>
      <c r="Q29" s="185">
        <f t="shared" si="34"/>
        <v>0</v>
      </c>
      <c r="R29" s="176"/>
      <c r="S29" s="185">
        <f t="shared" si="35"/>
        <v>0</v>
      </c>
      <c r="T29" s="176"/>
      <c r="U29" s="185">
        <f t="shared" si="36"/>
        <v>0</v>
      </c>
      <c r="V29" s="176"/>
      <c r="W29" s="185">
        <f t="shared" si="37"/>
        <v>0</v>
      </c>
      <c r="X29" s="176"/>
      <c r="Y29" s="185">
        <f t="shared" si="38"/>
        <v>0</v>
      </c>
      <c r="Z29" s="176"/>
      <c r="AA29" s="185">
        <f t="shared" si="39"/>
        <v>0</v>
      </c>
      <c r="AB29" s="176"/>
      <c r="AC29" s="185">
        <f t="shared" si="40"/>
        <v>0</v>
      </c>
      <c r="AD29" s="176"/>
      <c r="AE29" s="185">
        <f t="shared" si="41"/>
        <v>0</v>
      </c>
      <c r="AF29" s="176"/>
      <c r="AG29" s="185">
        <f t="shared" si="42"/>
        <v>0</v>
      </c>
      <c r="AH29" s="176"/>
      <c r="AI29" s="185">
        <f t="shared" si="43"/>
        <v>0</v>
      </c>
      <c r="AJ29" s="176"/>
      <c r="AK29" s="185">
        <f t="shared" si="44"/>
        <v>0</v>
      </c>
      <c r="AL29" s="176"/>
      <c r="AM29" s="185">
        <f t="shared" si="45"/>
        <v>0</v>
      </c>
      <c r="AN29" s="176"/>
      <c r="AO29" s="185">
        <f t="shared" si="46"/>
        <v>0</v>
      </c>
      <c r="AP29" s="176"/>
      <c r="AQ29" s="185">
        <f t="shared" si="47"/>
        <v>0</v>
      </c>
      <c r="AR29" s="176"/>
      <c r="AS29" s="185">
        <f t="shared" si="48"/>
        <v>0</v>
      </c>
      <c r="AT29" s="176"/>
      <c r="AU29" s="185">
        <f t="shared" si="49"/>
        <v>0</v>
      </c>
      <c r="AV29" s="176"/>
      <c r="AW29" s="185">
        <f t="shared" si="50"/>
        <v>0</v>
      </c>
      <c r="AX29" s="176"/>
      <c r="AY29" s="185">
        <f t="shared" si="51"/>
        <v>0</v>
      </c>
      <c r="AZ29" s="182">
        <f t="shared" si="52"/>
        <v>189519008</v>
      </c>
      <c r="BA29" s="185">
        <f t="shared" si="53"/>
        <v>18.092506730310262</v>
      </c>
      <c r="BB29" s="176">
        <f t="shared" si="54"/>
        <v>0</v>
      </c>
      <c r="BC29" s="185">
        <f t="shared" si="55"/>
        <v>0</v>
      </c>
      <c r="BD29" s="2"/>
      <c r="BE29" s="2"/>
    </row>
    <row r="30" spans="1:57" ht="15">
      <c r="A30" s="180"/>
      <c r="B30" s="41" t="s">
        <v>79</v>
      </c>
      <c r="C30" s="143">
        <v>10000000</v>
      </c>
      <c r="D30" s="176">
        <v>0</v>
      </c>
      <c r="E30" s="185">
        <f t="shared" si="28"/>
        <v>0</v>
      </c>
      <c r="F30" s="176"/>
      <c r="G30" s="185">
        <f t="shared" si="29"/>
        <v>0</v>
      </c>
      <c r="H30" s="176">
        <v>0</v>
      </c>
      <c r="I30" s="185">
        <f t="shared" si="30"/>
        <v>0</v>
      </c>
      <c r="J30" s="176"/>
      <c r="K30" s="185">
        <f t="shared" si="31"/>
        <v>0</v>
      </c>
      <c r="L30" s="176">
        <v>0</v>
      </c>
      <c r="M30" s="185">
        <f t="shared" si="32"/>
        <v>0</v>
      </c>
      <c r="N30" s="176"/>
      <c r="O30" s="185">
        <f t="shared" si="33"/>
        <v>0</v>
      </c>
      <c r="P30" s="176"/>
      <c r="Q30" s="185">
        <f t="shared" si="34"/>
        <v>0</v>
      </c>
      <c r="R30" s="176"/>
      <c r="S30" s="185">
        <f t="shared" si="35"/>
        <v>0</v>
      </c>
      <c r="T30" s="176"/>
      <c r="U30" s="185">
        <f t="shared" si="36"/>
        <v>0</v>
      </c>
      <c r="V30" s="176"/>
      <c r="W30" s="185">
        <f t="shared" si="37"/>
        <v>0</v>
      </c>
      <c r="X30" s="176"/>
      <c r="Y30" s="185">
        <f t="shared" si="38"/>
        <v>0</v>
      </c>
      <c r="Z30" s="176"/>
      <c r="AA30" s="185">
        <f t="shared" si="39"/>
        <v>0</v>
      </c>
      <c r="AB30" s="176"/>
      <c r="AC30" s="185">
        <f t="shared" si="40"/>
        <v>0</v>
      </c>
      <c r="AD30" s="176"/>
      <c r="AE30" s="185">
        <f t="shared" si="41"/>
        <v>0</v>
      </c>
      <c r="AF30" s="176"/>
      <c r="AG30" s="185">
        <f t="shared" si="42"/>
        <v>0</v>
      </c>
      <c r="AH30" s="176"/>
      <c r="AI30" s="185">
        <f t="shared" si="43"/>
        <v>0</v>
      </c>
      <c r="AJ30" s="176"/>
      <c r="AK30" s="185">
        <f t="shared" si="44"/>
        <v>0</v>
      </c>
      <c r="AL30" s="176"/>
      <c r="AM30" s="185">
        <f t="shared" si="45"/>
        <v>0</v>
      </c>
      <c r="AN30" s="176"/>
      <c r="AO30" s="185">
        <f t="shared" si="46"/>
        <v>0</v>
      </c>
      <c r="AP30" s="176"/>
      <c r="AQ30" s="185">
        <f t="shared" si="47"/>
        <v>0</v>
      </c>
      <c r="AR30" s="176"/>
      <c r="AS30" s="185">
        <f t="shared" si="48"/>
        <v>0</v>
      </c>
      <c r="AT30" s="176"/>
      <c r="AU30" s="185">
        <f t="shared" si="49"/>
        <v>0</v>
      </c>
      <c r="AV30" s="176"/>
      <c r="AW30" s="185">
        <f t="shared" si="50"/>
        <v>0</v>
      </c>
      <c r="AX30" s="176"/>
      <c r="AY30" s="185">
        <f t="shared" si="51"/>
        <v>0</v>
      </c>
      <c r="AZ30" s="182">
        <f t="shared" si="52"/>
        <v>0</v>
      </c>
      <c r="BA30" s="185">
        <f t="shared" si="53"/>
        <v>0</v>
      </c>
      <c r="BB30" s="176">
        <f t="shared" si="54"/>
        <v>0</v>
      </c>
      <c r="BC30" s="185">
        <f t="shared" si="55"/>
        <v>0</v>
      </c>
      <c r="BD30" s="2"/>
      <c r="BE30" s="2"/>
    </row>
    <row r="31" spans="1:57" ht="15">
      <c r="A31" s="180"/>
      <c r="B31" s="41" t="s">
        <v>80</v>
      </c>
      <c r="C31" s="143">
        <v>10000000</v>
      </c>
      <c r="D31" s="176">
        <v>0</v>
      </c>
      <c r="E31" s="185">
        <f t="shared" si="28"/>
        <v>0</v>
      </c>
      <c r="F31" s="176"/>
      <c r="G31" s="185">
        <f t="shared" si="29"/>
        <v>0</v>
      </c>
      <c r="H31" s="176">
        <v>0</v>
      </c>
      <c r="I31" s="185">
        <f t="shared" si="30"/>
        <v>0</v>
      </c>
      <c r="J31" s="176"/>
      <c r="K31" s="185">
        <f t="shared" si="31"/>
        <v>0</v>
      </c>
      <c r="L31" s="176">
        <v>0</v>
      </c>
      <c r="M31" s="185">
        <f t="shared" si="32"/>
        <v>0</v>
      </c>
      <c r="N31" s="176"/>
      <c r="O31" s="185">
        <f t="shared" si="33"/>
        <v>0</v>
      </c>
      <c r="P31" s="176"/>
      <c r="Q31" s="185">
        <f t="shared" si="34"/>
        <v>0</v>
      </c>
      <c r="R31" s="176"/>
      <c r="S31" s="185">
        <f t="shared" si="35"/>
        <v>0</v>
      </c>
      <c r="T31" s="176"/>
      <c r="U31" s="185">
        <f t="shared" si="36"/>
        <v>0</v>
      </c>
      <c r="V31" s="176"/>
      <c r="W31" s="185">
        <f t="shared" si="37"/>
        <v>0</v>
      </c>
      <c r="X31" s="176"/>
      <c r="Y31" s="185">
        <f t="shared" si="38"/>
        <v>0</v>
      </c>
      <c r="Z31" s="176"/>
      <c r="AA31" s="185">
        <f t="shared" si="39"/>
        <v>0</v>
      </c>
      <c r="AB31" s="176"/>
      <c r="AC31" s="185">
        <f t="shared" si="40"/>
        <v>0</v>
      </c>
      <c r="AD31" s="176"/>
      <c r="AE31" s="185">
        <f t="shared" si="41"/>
        <v>0</v>
      </c>
      <c r="AF31" s="176"/>
      <c r="AG31" s="185">
        <f t="shared" si="42"/>
        <v>0</v>
      </c>
      <c r="AH31" s="176"/>
      <c r="AI31" s="185">
        <f t="shared" si="43"/>
        <v>0</v>
      </c>
      <c r="AJ31" s="176"/>
      <c r="AK31" s="185">
        <f t="shared" si="44"/>
        <v>0</v>
      </c>
      <c r="AL31" s="176"/>
      <c r="AM31" s="185">
        <f t="shared" si="45"/>
        <v>0</v>
      </c>
      <c r="AN31" s="176"/>
      <c r="AO31" s="185">
        <f t="shared" si="46"/>
        <v>0</v>
      </c>
      <c r="AP31" s="176"/>
      <c r="AQ31" s="185">
        <f t="shared" si="47"/>
        <v>0</v>
      </c>
      <c r="AR31" s="176"/>
      <c r="AS31" s="185">
        <f t="shared" si="48"/>
        <v>0</v>
      </c>
      <c r="AT31" s="176"/>
      <c r="AU31" s="185">
        <f t="shared" si="49"/>
        <v>0</v>
      </c>
      <c r="AV31" s="176"/>
      <c r="AW31" s="185">
        <f t="shared" si="50"/>
        <v>0</v>
      </c>
      <c r="AX31" s="176"/>
      <c r="AY31" s="185">
        <f t="shared" si="51"/>
        <v>0</v>
      </c>
      <c r="AZ31" s="182">
        <f t="shared" si="52"/>
        <v>0</v>
      </c>
      <c r="BA31" s="185">
        <f t="shared" si="53"/>
        <v>0</v>
      </c>
      <c r="BB31" s="176">
        <f t="shared" si="54"/>
        <v>0</v>
      </c>
      <c r="BC31" s="185">
        <f t="shared" si="55"/>
        <v>0</v>
      </c>
      <c r="BD31" s="2"/>
      <c r="BE31" s="2"/>
    </row>
    <row r="32" spans="1:57" ht="15">
      <c r="A32" s="180"/>
      <c r="B32" s="41" t="s">
        <v>81</v>
      </c>
      <c r="C32" s="143">
        <v>150000000</v>
      </c>
      <c r="D32" s="176">
        <v>0</v>
      </c>
      <c r="E32" s="185">
        <f t="shared" si="28"/>
        <v>0</v>
      </c>
      <c r="F32" s="176"/>
      <c r="G32" s="185">
        <f t="shared" si="29"/>
        <v>0</v>
      </c>
      <c r="H32" s="176">
        <v>0</v>
      </c>
      <c r="I32" s="185">
        <f t="shared" si="30"/>
        <v>0</v>
      </c>
      <c r="J32" s="176"/>
      <c r="K32" s="185">
        <f t="shared" si="31"/>
        <v>0</v>
      </c>
      <c r="L32" s="176">
        <v>0</v>
      </c>
      <c r="M32" s="185">
        <f t="shared" si="32"/>
        <v>0</v>
      </c>
      <c r="N32" s="176"/>
      <c r="O32" s="185">
        <f t="shared" si="33"/>
        <v>0</v>
      </c>
      <c r="P32" s="176"/>
      <c r="Q32" s="185">
        <f t="shared" si="34"/>
        <v>0</v>
      </c>
      <c r="R32" s="176"/>
      <c r="S32" s="185">
        <f t="shared" si="35"/>
        <v>0</v>
      </c>
      <c r="T32" s="176"/>
      <c r="U32" s="185">
        <f t="shared" si="36"/>
        <v>0</v>
      </c>
      <c r="V32" s="176"/>
      <c r="W32" s="185">
        <f t="shared" si="37"/>
        <v>0</v>
      </c>
      <c r="X32" s="176"/>
      <c r="Y32" s="185">
        <f t="shared" si="38"/>
        <v>0</v>
      </c>
      <c r="Z32" s="176"/>
      <c r="AA32" s="185">
        <f t="shared" si="39"/>
        <v>0</v>
      </c>
      <c r="AB32" s="176"/>
      <c r="AC32" s="185">
        <f t="shared" si="40"/>
        <v>0</v>
      </c>
      <c r="AD32" s="176"/>
      <c r="AE32" s="185">
        <f t="shared" si="41"/>
        <v>0</v>
      </c>
      <c r="AF32" s="176"/>
      <c r="AG32" s="185">
        <f t="shared" si="42"/>
        <v>0</v>
      </c>
      <c r="AH32" s="176"/>
      <c r="AI32" s="185">
        <f t="shared" si="43"/>
        <v>0</v>
      </c>
      <c r="AJ32" s="176"/>
      <c r="AK32" s="185">
        <f t="shared" si="44"/>
        <v>0</v>
      </c>
      <c r="AL32" s="176"/>
      <c r="AM32" s="185">
        <f t="shared" si="45"/>
        <v>0</v>
      </c>
      <c r="AN32" s="176"/>
      <c r="AO32" s="185">
        <f t="shared" si="46"/>
        <v>0</v>
      </c>
      <c r="AP32" s="176"/>
      <c r="AQ32" s="185">
        <f t="shared" si="47"/>
        <v>0</v>
      </c>
      <c r="AR32" s="176"/>
      <c r="AS32" s="185">
        <f t="shared" si="48"/>
        <v>0</v>
      </c>
      <c r="AT32" s="176"/>
      <c r="AU32" s="185">
        <f t="shared" si="49"/>
        <v>0</v>
      </c>
      <c r="AV32" s="176"/>
      <c r="AW32" s="185">
        <f t="shared" si="50"/>
        <v>0</v>
      </c>
      <c r="AX32" s="176"/>
      <c r="AY32" s="185">
        <f t="shared" si="51"/>
        <v>0</v>
      </c>
      <c r="AZ32" s="182">
        <f t="shared" si="52"/>
        <v>0</v>
      </c>
      <c r="BA32" s="185">
        <f t="shared" si="53"/>
        <v>0</v>
      </c>
      <c r="BB32" s="176">
        <f t="shared" si="54"/>
        <v>0</v>
      </c>
      <c r="BC32" s="185">
        <f t="shared" si="55"/>
        <v>0</v>
      </c>
      <c r="BD32" s="2"/>
      <c r="BE32" s="2"/>
    </row>
    <row r="33" spans="1:57" ht="15">
      <c r="A33" s="180"/>
      <c r="B33" s="41" t="s">
        <v>82</v>
      </c>
      <c r="C33" s="144">
        <v>330000000</v>
      </c>
      <c r="D33" s="176">
        <v>0</v>
      </c>
      <c r="E33" s="185">
        <f t="shared" si="28"/>
        <v>0</v>
      </c>
      <c r="F33" s="176"/>
      <c r="G33" s="185">
        <f t="shared" si="29"/>
        <v>0</v>
      </c>
      <c r="H33" s="176">
        <v>0</v>
      </c>
      <c r="I33" s="185">
        <f t="shared" si="30"/>
        <v>0</v>
      </c>
      <c r="J33" s="176"/>
      <c r="K33" s="185">
        <f t="shared" si="31"/>
        <v>0</v>
      </c>
      <c r="L33" s="176">
        <v>0</v>
      </c>
      <c r="M33" s="185">
        <f t="shared" si="32"/>
        <v>0</v>
      </c>
      <c r="N33" s="176"/>
      <c r="O33" s="185">
        <f t="shared" si="33"/>
        <v>0</v>
      </c>
      <c r="P33" s="176"/>
      <c r="Q33" s="185">
        <f t="shared" si="34"/>
        <v>0</v>
      </c>
      <c r="R33" s="176"/>
      <c r="S33" s="185">
        <f t="shared" si="35"/>
        <v>0</v>
      </c>
      <c r="T33" s="176"/>
      <c r="U33" s="185">
        <f t="shared" si="36"/>
        <v>0</v>
      </c>
      <c r="V33" s="176"/>
      <c r="W33" s="185">
        <f t="shared" si="37"/>
        <v>0</v>
      </c>
      <c r="X33" s="176"/>
      <c r="Y33" s="185">
        <f t="shared" si="38"/>
        <v>0</v>
      </c>
      <c r="Z33" s="176"/>
      <c r="AA33" s="185">
        <f t="shared" si="39"/>
        <v>0</v>
      </c>
      <c r="AB33" s="176"/>
      <c r="AC33" s="185">
        <f t="shared" si="40"/>
        <v>0</v>
      </c>
      <c r="AD33" s="176"/>
      <c r="AE33" s="185">
        <f t="shared" si="41"/>
        <v>0</v>
      </c>
      <c r="AF33" s="176"/>
      <c r="AG33" s="185">
        <f t="shared" si="42"/>
        <v>0</v>
      </c>
      <c r="AH33" s="176"/>
      <c r="AI33" s="185">
        <f t="shared" si="43"/>
        <v>0</v>
      </c>
      <c r="AJ33" s="176"/>
      <c r="AK33" s="185">
        <f t="shared" si="44"/>
        <v>0</v>
      </c>
      <c r="AL33" s="176"/>
      <c r="AM33" s="185">
        <f t="shared" si="45"/>
        <v>0</v>
      </c>
      <c r="AN33" s="176"/>
      <c r="AO33" s="185">
        <f t="shared" si="46"/>
        <v>0</v>
      </c>
      <c r="AP33" s="176"/>
      <c r="AQ33" s="185">
        <f t="shared" si="47"/>
        <v>0</v>
      </c>
      <c r="AR33" s="176"/>
      <c r="AS33" s="185">
        <f t="shared" si="48"/>
        <v>0</v>
      </c>
      <c r="AT33" s="176"/>
      <c r="AU33" s="185">
        <f t="shared" si="49"/>
        <v>0</v>
      </c>
      <c r="AV33" s="176"/>
      <c r="AW33" s="185">
        <f t="shared" si="50"/>
        <v>0</v>
      </c>
      <c r="AX33" s="176"/>
      <c r="AY33" s="185">
        <f t="shared" si="51"/>
        <v>0</v>
      </c>
      <c r="AZ33" s="182">
        <f t="shared" si="52"/>
        <v>0</v>
      </c>
      <c r="BA33" s="185">
        <f t="shared" si="53"/>
        <v>0</v>
      </c>
      <c r="BB33" s="176">
        <f t="shared" si="54"/>
        <v>0</v>
      </c>
      <c r="BC33" s="185">
        <f t="shared" si="55"/>
        <v>0</v>
      </c>
      <c r="BD33" s="2"/>
      <c r="BE33" s="2"/>
    </row>
    <row r="34" spans="1:57" ht="15">
      <c r="A34" s="180"/>
      <c r="B34" s="152" t="s">
        <v>83</v>
      </c>
      <c r="C34" s="145"/>
      <c r="D34" s="176"/>
      <c r="E34" s="185"/>
      <c r="F34" s="176"/>
      <c r="G34" s="185"/>
      <c r="H34" s="176"/>
      <c r="I34" s="185"/>
      <c r="J34" s="176"/>
      <c r="K34" s="185"/>
      <c r="L34" s="176"/>
      <c r="M34" s="185"/>
      <c r="N34" s="176"/>
      <c r="O34" s="185"/>
      <c r="P34" s="176"/>
      <c r="Q34" s="185"/>
      <c r="R34" s="176"/>
      <c r="S34" s="185"/>
      <c r="T34" s="176"/>
      <c r="U34" s="185"/>
      <c r="V34" s="176"/>
      <c r="W34" s="185"/>
      <c r="X34" s="176"/>
      <c r="Y34" s="185"/>
      <c r="Z34" s="176"/>
      <c r="AA34" s="185"/>
      <c r="AB34" s="176"/>
      <c r="AC34" s="185"/>
      <c r="AD34" s="176"/>
      <c r="AE34" s="185"/>
      <c r="AF34" s="176"/>
      <c r="AG34" s="185"/>
      <c r="AH34" s="176"/>
      <c r="AI34" s="185"/>
      <c r="AJ34" s="176"/>
      <c r="AK34" s="185"/>
      <c r="AL34" s="176"/>
      <c r="AM34" s="185"/>
      <c r="AN34" s="176"/>
      <c r="AO34" s="185"/>
      <c r="AP34" s="176"/>
      <c r="AQ34" s="185"/>
      <c r="AR34" s="176"/>
      <c r="AS34" s="185"/>
      <c r="AT34" s="176"/>
      <c r="AU34" s="185"/>
      <c r="AV34" s="176"/>
      <c r="AW34" s="185"/>
      <c r="AX34" s="176"/>
      <c r="AY34" s="185"/>
      <c r="AZ34" s="182"/>
      <c r="BA34" s="185"/>
      <c r="BB34" s="176"/>
      <c r="BC34" s="185"/>
      <c r="BD34" s="2"/>
      <c r="BE34" s="2"/>
    </row>
    <row r="35" spans="1:57" ht="15">
      <c r="A35" s="180"/>
      <c r="B35" s="122" t="s">
        <v>66</v>
      </c>
      <c r="C35" s="148">
        <f>SUM(C36:C62)</f>
        <v>4570000000</v>
      </c>
      <c r="D35" s="176"/>
      <c r="E35" s="185"/>
      <c r="F35" s="176"/>
      <c r="G35" s="185"/>
      <c r="H35" s="176"/>
      <c r="I35" s="185"/>
      <c r="J35" s="176"/>
      <c r="K35" s="185"/>
      <c r="L35" s="176"/>
      <c r="M35" s="185"/>
      <c r="N35" s="176"/>
      <c r="O35" s="185"/>
      <c r="P35" s="176"/>
      <c r="Q35" s="185"/>
      <c r="R35" s="176"/>
      <c r="S35" s="185"/>
      <c r="T35" s="176"/>
      <c r="U35" s="185"/>
      <c r="V35" s="176"/>
      <c r="W35" s="185"/>
      <c r="X35" s="176"/>
      <c r="Y35" s="185"/>
      <c r="Z35" s="176"/>
      <c r="AA35" s="185"/>
      <c r="AB35" s="176"/>
      <c r="AC35" s="185"/>
      <c r="AD35" s="176"/>
      <c r="AE35" s="185"/>
      <c r="AF35" s="176"/>
      <c r="AG35" s="185"/>
      <c r="AH35" s="176"/>
      <c r="AI35" s="185"/>
      <c r="AJ35" s="176"/>
      <c r="AK35" s="185"/>
      <c r="AL35" s="176"/>
      <c r="AM35" s="185"/>
      <c r="AN35" s="176"/>
      <c r="AO35" s="185"/>
      <c r="AP35" s="176"/>
      <c r="AQ35" s="185"/>
      <c r="AR35" s="176"/>
      <c r="AS35" s="185"/>
      <c r="AT35" s="176"/>
      <c r="AU35" s="185"/>
      <c r="AV35" s="176"/>
      <c r="AW35" s="185"/>
      <c r="AX35" s="176"/>
      <c r="AY35" s="185"/>
      <c r="AZ35" s="182"/>
      <c r="BA35" s="185"/>
      <c r="BB35" s="176"/>
      <c r="BC35" s="185"/>
      <c r="BD35" s="2"/>
      <c r="BE35" s="2"/>
    </row>
    <row r="36" spans="1:57" ht="15">
      <c r="A36" s="180"/>
      <c r="B36" s="41" t="s">
        <v>84</v>
      </c>
      <c r="C36" s="146">
        <v>200000000</v>
      </c>
      <c r="D36" s="176">
        <v>6791700</v>
      </c>
      <c r="E36" s="185">
        <f aca="true" t="shared" si="56" ref="E36:E62">SUM(D36/C36)*100</f>
        <v>3.3958500000000003</v>
      </c>
      <c r="F36" s="176"/>
      <c r="G36" s="185">
        <f aca="true" t="shared" si="57" ref="G36:G62">SUM(F36/C36)*100</f>
        <v>0</v>
      </c>
      <c r="H36" s="176">
        <v>54572500</v>
      </c>
      <c r="I36" s="185">
        <f aca="true" t="shared" si="58" ref="I36:I62">SUM(H36/C36)*100</f>
        <v>27.286250000000003</v>
      </c>
      <c r="J36" s="176"/>
      <c r="K36" s="185">
        <f aca="true" t="shared" si="59" ref="K36:K62">SUM(J36/C36)*100</f>
        <v>0</v>
      </c>
      <c r="L36" s="176">
        <v>69376000</v>
      </c>
      <c r="M36" s="185">
        <f aca="true" t="shared" si="60" ref="M36:M62">SUM(L36/C36)*100</f>
        <v>34.688</v>
      </c>
      <c r="N36" s="176"/>
      <c r="O36" s="185">
        <f aca="true" t="shared" si="61" ref="O36:O62">SUM(N36/C36)*100</f>
        <v>0</v>
      </c>
      <c r="P36" s="176"/>
      <c r="Q36" s="185">
        <f aca="true" t="shared" si="62" ref="Q36:Q62">SUM(P36/C36)*100</f>
        <v>0</v>
      </c>
      <c r="R36" s="176"/>
      <c r="S36" s="185">
        <f aca="true" t="shared" si="63" ref="S36:S62">SUM(R36/C36)*100</f>
        <v>0</v>
      </c>
      <c r="T36" s="176"/>
      <c r="U36" s="185">
        <f aca="true" t="shared" si="64" ref="U36:U62">SUM(T36/C36)*100</f>
        <v>0</v>
      </c>
      <c r="V36" s="176"/>
      <c r="W36" s="185">
        <f aca="true" t="shared" si="65" ref="W36:W62">SUM(V36/C36)*100</f>
        <v>0</v>
      </c>
      <c r="X36" s="176"/>
      <c r="Y36" s="185">
        <f aca="true" t="shared" si="66" ref="Y36:Y62">SUM(X36/C36)*100</f>
        <v>0</v>
      </c>
      <c r="Z36" s="176"/>
      <c r="AA36" s="185">
        <f aca="true" t="shared" si="67" ref="AA36:AA62">SUM(Z36/C36)*100</f>
        <v>0</v>
      </c>
      <c r="AB36" s="176"/>
      <c r="AC36" s="185">
        <f aca="true" t="shared" si="68" ref="AC36:AC62">SUM(AB36/C36)*100</f>
        <v>0</v>
      </c>
      <c r="AD36" s="176"/>
      <c r="AE36" s="185">
        <f aca="true" t="shared" si="69" ref="AE36:AE62">SUM(AD36/C36)*100</f>
        <v>0</v>
      </c>
      <c r="AF36" s="176"/>
      <c r="AG36" s="185">
        <f aca="true" t="shared" si="70" ref="AG36:AG62">SUM(AF36/C36)*100</f>
        <v>0</v>
      </c>
      <c r="AH36" s="176"/>
      <c r="AI36" s="185">
        <f aca="true" t="shared" si="71" ref="AI36:AI62">SUM(AH36/C36)*100</f>
        <v>0</v>
      </c>
      <c r="AJ36" s="176"/>
      <c r="AK36" s="185">
        <f aca="true" t="shared" si="72" ref="AK36:AK62">SUM(AJ36/C36)*100</f>
        <v>0</v>
      </c>
      <c r="AL36" s="176"/>
      <c r="AM36" s="185">
        <f aca="true" t="shared" si="73" ref="AM36:AM62">SUM(AL36/C36)*100</f>
        <v>0</v>
      </c>
      <c r="AN36" s="176"/>
      <c r="AO36" s="185">
        <f aca="true" t="shared" si="74" ref="AO36:AO62">SUM(AN36/C36)*100</f>
        <v>0</v>
      </c>
      <c r="AP36" s="176"/>
      <c r="AQ36" s="185">
        <f aca="true" t="shared" si="75" ref="AQ36:AQ62">SUM(AP36/C36)*100</f>
        <v>0</v>
      </c>
      <c r="AR36" s="176"/>
      <c r="AS36" s="185">
        <f aca="true" t="shared" si="76" ref="AS36:AS62">SUM(AR36/C36)*100</f>
        <v>0</v>
      </c>
      <c r="AT36" s="176"/>
      <c r="AU36" s="185">
        <f aca="true" t="shared" si="77" ref="AU36:AU62">SUM(AT36/C36)*100</f>
        <v>0</v>
      </c>
      <c r="AV36" s="176"/>
      <c r="AW36" s="185">
        <f aca="true" t="shared" si="78" ref="AW36:AW62">SUM(AV36/C36)*100</f>
        <v>0</v>
      </c>
      <c r="AX36" s="176"/>
      <c r="AY36" s="185">
        <f aca="true" t="shared" si="79" ref="AY36:AY62">SUM(AX36/C36)*100</f>
        <v>0</v>
      </c>
      <c r="AZ36" s="182">
        <f aca="true" t="shared" si="80" ref="AZ36:AZ62">SUM(D36,H36,L36,P36,T36,X36,AB36,AF36,AJ36,AN36,AR36,AV36)</f>
        <v>130740200</v>
      </c>
      <c r="BA36" s="185">
        <f aca="true" t="shared" si="81" ref="BA36:BA62">SUM(AZ36/C36)*100</f>
        <v>65.3701</v>
      </c>
      <c r="BB36" s="176">
        <f aca="true" t="shared" si="82" ref="BB36:BB62">SUM(F36,J36,N36,R36,V36,Z36,AD36,AH36,AL36,AP36,AT36,AX36)</f>
        <v>0</v>
      </c>
      <c r="BC36" s="185">
        <f aca="true" t="shared" si="83" ref="BC36:BC62">SUM(BB36/C36)*100</f>
        <v>0</v>
      </c>
      <c r="BD36" s="2"/>
      <c r="BE36" s="2"/>
    </row>
    <row r="37" spans="1:57" ht="15">
      <c r="A37" s="180"/>
      <c r="B37" s="41" t="s">
        <v>85</v>
      </c>
      <c r="C37" s="146"/>
      <c r="D37" s="176"/>
      <c r="E37" s="185"/>
      <c r="F37" s="176"/>
      <c r="G37" s="185"/>
      <c r="H37" s="176"/>
      <c r="I37" s="185"/>
      <c r="J37" s="176"/>
      <c r="K37" s="185"/>
      <c r="L37" s="176"/>
      <c r="M37" s="185"/>
      <c r="N37" s="176"/>
      <c r="O37" s="185"/>
      <c r="P37" s="176"/>
      <c r="Q37" s="185"/>
      <c r="R37" s="176"/>
      <c r="S37" s="185"/>
      <c r="T37" s="176"/>
      <c r="U37" s="185"/>
      <c r="V37" s="176"/>
      <c r="W37" s="185"/>
      <c r="X37" s="176"/>
      <c r="Y37" s="185"/>
      <c r="Z37" s="176"/>
      <c r="AA37" s="185"/>
      <c r="AB37" s="176"/>
      <c r="AC37" s="185"/>
      <c r="AD37" s="176"/>
      <c r="AE37" s="185"/>
      <c r="AF37" s="176"/>
      <c r="AG37" s="185"/>
      <c r="AH37" s="176"/>
      <c r="AI37" s="185"/>
      <c r="AJ37" s="176"/>
      <c r="AK37" s="185"/>
      <c r="AL37" s="176"/>
      <c r="AM37" s="185"/>
      <c r="AN37" s="176"/>
      <c r="AO37" s="185"/>
      <c r="AP37" s="176"/>
      <c r="AQ37" s="185"/>
      <c r="AR37" s="176"/>
      <c r="AS37" s="185"/>
      <c r="AT37" s="176"/>
      <c r="AU37" s="185"/>
      <c r="AV37" s="176"/>
      <c r="AW37" s="185"/>
      <c r="AX37" s="176"/>
      <c r="AY37" s="185"/>
      <c r="AZ37" s="182"/>
      <c r="BA37" s="185"/>
      <c r="BB37" s="176"/>
      <c r="BC37" s="185"/>
      <c r="BD37" s="2"/>
      <c r="BE37" s="2"/>
    </row>
    <row r="38" spans="1:57" ht="15">
      <c r="A38" s="180"/>
      <c r="B38" s="41" t="s">
        <v>86</v>
      </c>
      <c r="C38" s="146">
        <v>150000000</v>
      </c>
      <c r="D38" s="176">
        <v>16846500</v>
      </c>
      <c r="E38" s="185">
        <f t="shared" si="56"/>
        <v>11.231</v>
      </c>
      <c r="F38" s="176"/>
      <c r="G38" s="185">
        <f t="shared" si="57"/>
        <v>0</v>
      </c>
      <c r="H38" s="176">
        <v>36516000</v>
      </c>
      <c r="I38" s="185">
        <f t="shared" si="58"/>
        <v>24.343999999999998</v>
      </c>
      <c r="J38" s="176"/>
      <c r="K38" s="185">
        <f t="shared" si="59"/>
        <v>0</v>
      </c>
      <c r="L38" s="176">
        <v>52714000</v>
      </c>
      <c r="M38" s="185">
        <f t="shared" si="60"/>
        <v>35.14266666666666</v>
      </c>
      <c r="N38" s="176"/>
      <c r="O38" s="185">
        <f t="shared" si="61"/>
        <v>0</v>
      </c>
      <c r="P38" s="176"/>
      <c r="Q38" s="185">
        <f t="shared" si="62"/>
        <v>0</v>
      </c>
      <c r="R38" s="176"/>
      <c r="S38" s="185">
        <f t="shared" si="63"/>
        <v>0</v>
      </c>
      <c r="T38" s="176"/>
      <c r="U38" s="185">
        <f t="shared" si="64"/>
        <v>0</v>
      </c>
      <c r="V38" s="176"/>
      <c r="W38" s="185">
        <f t="shared" si="65"/>
        <v>0</v>
      </c>
      <c r="X38" s="176"/>
      <c r="Y38" s="185">
        <f t="shared" si="66"/>
        <v>0</v>
      </c>
      <c r="Z38" s="176"/>
      <c r="AA38" s="185">
        <f t="shared" si="67"/>
        <v>0</v>
      </c>
      <c r="AB38" s="176"/>
      <c r="AC38" s="185">
        <f t="shared" si="68"/>
        <v>0</v>
      </c>
      <c r="AD38" s="176"/>
      <c r="AE38" s="185">
        <f t="shared" si="69"/>
        <v>0</v>
      </c>
      <c r="AF38" s="176"/>
      <c r="AG38" s="185">
        <f t="shared" si="70"/>
        <v>0</v>
      </c>
      <c r="AH38" s="176"/>
      <c r="AI38" s="185">
        <f t="shared" si="71"/>
        <v>0</v>
      </c>
      <c r="AJ38" s="176"/>
      <c r="AK38" s="185">
        <f t="shared" si="72"/>
        <v>0</v>
      </c>
      <c r="AL38" s="176"/>
      <c r="AM38" s="185">
        <f t="shared" si="73"/>
        <v>0</v>
      </c>
      <c r="AN38" s="176"/>
      <c r="AO38" s="185">
        <f t="shared" si="74"/>
        <v>0</v>
      </c>
      <c r="AP38" s="176"/>
      <c r="AQ38" s="185">
        <f t="shared" si="75"/>
        <v>0</v>
      </c>
      <c r="AR38" s="176"/>
      <c r="AS38" s="185">
        <f t="shared" si="76"/>
        <v>0</v>
      </c>
      <c r="AT38" s="176"/>
      <c r="AU38" s="185">
        <f t="shared" si="77"/>
        <v>0</v>
      </c>
      <c r="AV38" s="176"/>
      <c r="AW38" s="185">
        <f t="shared" si="78"/>
        <v>0</v>
      </c>
      <c r="AX38" s="176"/>
      <c r="AY38" s="185">
        <f t="shared" si="79"/>
        <v>0</v>
      </c>
      <c r="AZ38" s="182">
        <f t="shared" si="80"/>
        <v>106076500</v>
      </c>
      <c r="BA38" s="185">
        <f t="shared" si="81"/>
        <v>70.71766666666667</v>
      </c>
      <c r="BB38" s="176">
        <f t="shared" si="82"/>
        <v>0</v>
      </c>
      <c r="BC38" s="185">
        <f t="shared" si="83"/>
        <v>0</v>
      </c>
      <c r="BD38" s="2"/>
      <c r="BE38" s="2"/>
    </row>
    <row r="39" spans="1:57" ht="15">
      <c r="A39" s="180"/>
      <c r="B39" s="41" t="s">
        <v>87</v>
      </c>
      <c r="C39" s="146">
        <v>350000000</v>
      </c>
      <c r="D39" s="176">
        <v>56900000</v>
      </c>
      <c r="E39" s="185">
        <f t="shared" si="56"/>
        <v>16.257142857142856</v>
      </c>
      <c r="F39" s="176"/>
      <c r="G39" s="185">
        <f t="shared" si="57"/>
        <v>0</v>
      </c>
      <c r="H39" s="176">
        <v>56900000</v>
      </c>
      <c r="I39" s="185">
        <f t="shared" si="58"/>
        <v>16.257142857142856</v>
      </c>
      <c r="J39" s="176"/>
      <c r="K39" s="185">
        <f t="shared" si="59"/>
        <v>0</v>
      </c>
      <c r="L39" s="176">
        <v>105450000</v>
      </c>
      <c r="M39" s="185">
        <f t="shared" si="60"/>
        <v>30.128571428571426</v>
      </c>
      <c r="N39" s="176"/>
      <c r="O39" s="185">
        <f t="shared" si="61"/>
        <v>0</v>
      </c>
      <c r="P39" s="176"/>
      <c r="Q39" s="185">
        <f t="shared" si="62"/>
        <v>0</v>
      </c>
      <c r="R39" s="176"/>
      <c r="S39" s="185">
        <f t="shared" si="63"/>
        <v>0</v>
      </c>
      <c r="T39" s="176"/>
      <c r="U39" s="185">
        <f t="shared" si="64"/>
        <v>0</v>
      </c>
      <c r="V39" s="176"/>
      <c r="W39" s="185">
        <f t="shared" si="65"/>
        <v>0</v>
      </c>
      <c r="X39" s="176"/>
      <c r="Y39" s="185">
        <f t="shared" si="66"/>
        <v>0</v>
      </c>
      <c r="Z39" s="176"/>
      <c r="AA39" s="185">
        <f t="shared" si="67"/>
        <v>0</v>
      </c>
      <c r="AB39" s="176"/>
      <c r="AC39" s="185">
        <f t="shared" si="68"/>
        <v>0</v>
      </c>
      <c r="AD39" s="176"/>
      <c r="AE39" s="185">
        <f t="shared" si="69"/>
        <v>0</v>
      </c>
      <c r="AF39" s="176"/>
      <c r="AG39" s="185">
        <f t="shared" si="70"/>
        <v>0</v>
      </c>
      <c r="AH39" s="176"/>
      <c r="AI39" s="185">
        <f t="shared" si="71"/>
        <v>0</v>
      </c>
      <c r="AJ39" s="176"/>
      <c r="AK39" s="185">
        <f t="shared" si="72"/>
        <v>0</v>
      </c>
      <c r="AL39" s="176"/>
      <c r="AM39" s="185">
        <f t="shared" si="73"/>
        <v>0</v>
      </c>
      <c r="AN39" s="176"/>
      <c r="AO39" s="185">
        <f t="shared" si="74"/>
        <v>0</v>
      </c>
      <c r="AP39" s="176"/>
      <c r="AQ39" s="185">
        <f t="shared" si="75"/>
        <v>0</v>
      </c>
      <c r="AR39" s="176"/>
      <c r="AS39" s="185">
        <f t="shared" si="76"/>
        <v>0</v>
      </c>
      <c r="AT39" s="176"/>
      <c r="AU39" s="185">
        <f t="shared" si="77"/>
        <v>0</v>
      </c>
      <c r="AV39" s="176"/>
      <c r="AW39" s="185">
        <f t="shared" si="78"/>
        <v>0</v>
      </c>
      <c r="AX39" s="176"/>
      <c r="AY39" s="185">
        <f t="shared" si="79"/>
        <v>0</v>
      </c>
      <c r="AZ39" s="182">
        <f t="shared" si="80"/>
        <v>219250000</v>
      </c>
      <c r="BA39" s="185">
        <f t="shared" si="81"/>
        <v>62.642857142857146</v>
      </c>
      <c r="BB39" s="176">
        <f t="shared" si="82"/>
        <v>0</v>
      </c>
      <c r="BC39" s="185">
        <f t="shared" si="83"/>
        <v>0</v>
      </c>
      <c r="BD39" s="2"/>
      <c r="BE39" s="2"/>
    </row>
    <row r="40" spans="1:57" ht="15">
      <c r="A40" s="180"/>
      <c r="B40" s="41" t="s">
        <v>88</v>
      </c>
      <c r="C40" s="143">
        <v>75000000</v>
      </c>
      <c r="D40" s="176">
        <v>0</v>
      </c>
      <c r="E40" s="185">
        <f t="shared" si="56"/>
        <v>0</v>
      </c>
      <c r="F40" s="176"/>
      <c r="G40" s="185">
        <f t="shared" si="57"/>
        <v>0</v>
      </c>
      <c r="H40" s="176">
        <v>0</v>
      </c>
      <c r="I40" s="185">
        <f t="shared" si="58"/>
        <v>0</v>
      </c>
      <c r="J40" s="176"/>
      <c r="K40" s="185">
        <f t="shared" si="59"/>
        <v>0</v>
      </c>
      <c r="L40" s="176">
        <v>0</v>
      </c>
      <c r="M40" s="185">
        <f t="shared" si="60"/>
        <v>0</v>
      </c>
      <c r="N40" s="176"/>
      <c r="O40" s="185">
        <f t="shared" si="61"/>
        <v>0</v>
      </c>
      <c r="P40" s="176"/>
      <c r="Q40" s="185">
        <f t="shared" si="62"/>
        <v>0</v>
      </c>
      <c r="R40" s="176"/>
      <c r="S40" s="185">
        <f t="shared" si="63"/>
        <v>0</v>
      </c>
      <c r="T40" s="176"/>
      <c r="U40" s="185">
        <f t="shared" si="64"/>
        <v>0</v>
      </c>
      <c r="V40" s="176"/>
      <c r="W40" s="185">
        <f t="shared" si="65"/>
        <v>0</v>
      </c>
      <c r="X40" s="176"/>
      <c r="Y40" s="185">
        <f t="shared" si="66"/>
        <v>0</v>
      </c>
      <c r="Z40" s="176"/>
      <c r="AA40" s="185">
        <f t="shared" si="67"/>
        <v>0</v>
      </c>
      <c r="AB40" s="176"/>
      <c r="AC40" s="185">
        <f t="shared" si="68"/>
        <v>0</v>
      </c>
      <c r="AD40" s="176"/>
      <c r="AE40" s="185">
        <f t="shared" si="69"/>
        <v>0</v>
      </c>
      <c r="AF40" s="176"/>
      <c r="AG40" s="185">
        <f t="shared" si="70"/>
        <v>0</v>
      </c>
      <c r="AH40" s="176"/>
      <c r="AI40" s="185">
        <f t="shared" si="71"/>
        <v>0</v>
      </c>
      <c r="AJ40" s="176"/>
      <c r="AK40" s="185">
        <f t="shared" si="72"/>
        <v>0</v>
      </c>
      <c r="AL40" s="176"/>
      <c r="AM40" s="185">
        <f t="shared" si="73"/>
        <v>0</v>
      </c>
      <c r="AN40" s="176"/>
      <c r="AO40" s="185">
        <f t="shared" si="74"/>
        <v>0</v>
      </c>
      <c r="AP40" s="176"/>
      <c r="AQ40" s="185">
        <f t="shared" si="75"/>
        <v>0</v>
      </c>
      <c r="AR40" s="176"/>
      <c r="AS40" s="185">
        <f t="shared" si="76"/>
        <v>0</v>
      </c>
      <c r="AT40" s="176"/>
      <c r="AU40" s="185">
        <f t="shared" si="77"/>
        <v>0</v>
      </c>
      <c r="AV40" s="176"/>
      <c r="AW40" s="185">
        <f t="shared" si="78"/>
        <v>0</v>
      </c>
      <c r="AX40" s="176"/>
      <c r="AY40" s="185">
        <f t="shared" si="79"/>
        <v>0</v>
      </c>
      <c r="AZ40" s="182">
        <f t="shared" si="80"/>
        <v>0</v>
      </c>
      <c r="BA40" s="185">
        <f t="shared" si="81"/>
        <v>0</v>
      </c>
      <c r="BB40" s="176">
        <f t="shared" si="82"/>
        <v>0</v>
      </c>
      <c r="BC40" s="185">
        <f t="shared" si="83"/>
        <v>0</v>
      </c>
      <c r="BD40" s="2"/>
      <c r="BE40" s="2"/>
    </row>
    <row r="41" spans="1:57" ht="15">
      <c r="A41" s="180"/>
      <c r="B41" s="41" t="s">
        <v>89</v>
      </c>
      <c r="C41" s="143">
        <v>175000000</v>
      </c>
      <c r="D41" s="176">
        <v>0</v>
      </c>
      <c r="E41" s="185">
        <f t="shared" si="56"/>
        <v>0</v>
      </c>
      <c r="F41" s="176"/>
      <c r="G41" s="185">
        <f t="shared" si="57"/>
        <v>0</v>
      </c>
      <c r="H41" s="176">
        <v>0</v>
      </c>
      <c r="I41" s="185">
        <f t="shared" si="58"/>
        <v>0</v>
      </c>
      <c r="J41" s="176"/>
      <c r="K41" s="185">
        <f t="shared" si="59"/>
        <v>0</v>
      </c>
      <c r="L41" s="176">
        <v>0</v>
      </c>
      <c r="M41" s="185">
        <f t="shared" si="60"/>
        <v>0</v>
      </c>
      <c r="N41" s="176"/>
      <c r="O41" s="185">
        <f t="shared" si="61"/>
        <v>0</v>
      </c>
      <c r="P41" s="176"/>
      <c r="Q41" s="185">
        <f t="shared" si="62"/>
        <v>0</v>
      </c>
      <c r="R41" s="176"/>
      <c r="S41" s="185">
        <f t="shared" si="63"/>
        <v>0</v>
      </c>
      <c r="T41" s="176"/>
      <c r="U41" s="185">
        <f t="shared" si="64"/>
        <v>0</v>
      </c>
      <c r="V41" s="176"/>
      <c r="W41" s="185">
        <f t="shared" si="65"/>
        <v>0</v>
      </c>
      <c r="X41" s="176"/>
      <c r="Y41" s="185">
        <f t="shared" si="66"/>
        <v>0</v>
      </c>
      <c r="Z41" s="176"/>
      <c r="AA41" s="185">
        <f t="shared" si="67"/>
        <v>0</v>
      </c>
      <c r="AB41" s="176"/>
      <c r="AC41" s="185">
        <f t="shared" si="68"/>
        <v>0</v>
      </c>
      <c r="AD41" s="176"/>
      <c r="AE41" s="185">
        <f t="shared" si="69"/>
        <v>0</v>
      </c>
      <c r="AF41" s="176"/>
      <c r="AG41" s="185">
        <f t="shared" si="70"/>
        <v>0</v>
      </c>
      <c r="AH41" s="176"/>
      <c r="AI41" s="185">
        <f t="shared" si="71"/>
        <v>0</v>
      </c>
      <c r="AJ41" s="176"/>
      <c r="AK41" s="185">
        <f t="shared" si="72"/>
        <v>0</v>
      </c>
      <c r="AL41" s="176"/>
      <c r="AM41" s="185">
        <f t="shared" si="73"/>
        <v>0</v>
      </c>
      <c r="AN41" s="176"/>
      <c r="AO41" s="185">
        <f t="shared" si="74"/>
        <v>0</v>
      </c>
      <c r="AP41" s="176"/>
      <c r="AQ41" s="185">
        <f t="shared" si="75"/>
        <v>0</v>
      </c>
      <c r="AR41" s="176"/>
      <c r="AS41" s="185">
        <f t="shared" si="76"/>
        <v>0</v>
      </c>
      <c r="AT41" s="176"/>
      <c r="AU41" s="185">
        <f t="shared" si="77"/>
        <v>0</v>
      </c>
      <c r="AV41" s="176"/>
      <c r="AW41" s="185">
        <f t="shared" si="78"/>
        <v>0</v>
      </c>
      <c r="AX41" s="176"/>
      <c r="AY41" s="185">
        <f t="shared" si="79"/>
        <v>0</v>
      </c>
      <c r="AZ41" s="182">
        <f t="shared" si="80"/>
        <v>0</v>
      </c>
      <c r="BA41" s="185">
        <f t="shared" si="81"/>
        <v>0</v>
      </c>
      <c r="BB41" s="176">
        <f t="shared" si="82"/>
        <v>0</v>
      </c>
      <c r="BC41" s="185">
        <f t="shared" si="83"/>
        <v>0</v>
      </c>
      <c r="BD41" s="2"/>
      <c r="BE41" s="2"/>
    </row>
    <row r="42" spans="1:57" ht="15">
      <c r="A42" s="189"/>
      <c r="B42" s="192" t="s">
        <v>90</v>
      </c>
      <c r="C42" s="191">
        <v>30000000</v>
      </c>
      <c r="D42" s="176">
        <v>0</v>
      </c>
      <c r="E42" s="185">
        <f t="shared" si="56"/>
        <v>0</v>
      </c>
      <c r="F42" s="176"/>
      <c r="G42" s="185">
        <f t="shared" si="57"/>
        <v>0</v>
      </c>
      <c r="H42" s="176">
        <v>0</v>
      </c>
      <c r="I42" s="185">
        <f t="shared" si="58"/>
        <v>0</v>
      </c>
      <c r="J42" s="176"/>
      <c r="K42" s="185">
        <f t="shared" si="59"/>
        <v>0</v>
      </c>
      <c r="L42" s="176">
        <v>0</v>
      </c>
      <c r="M42" s="185">
        <f t="shared" si="60"/>
        <v>0</v>
      </c>
      <c r="N42" s="176"/>
      <c r="O42" s="185">
        <f t="shared" si="61"/>
        <v>0</v>
      </c>
      <c r="P42" s="176"/>
      <c r="Q42" s="185">
        <f t="shared" si="62"/>
        <v>0</v>
      </c>
      <c r="R42" s="176"/>
      <c r="S42" s="185">
        <f t="shared" si="63"/>
        <v>0</v>
      </c>
      <c r="T42" s="176"/>
      <c r="U42" s="185">
        <f t="shared" si="64"/>
        <v>0</v>
      </c>
      <c r="V42" s="176"/>
      <c r="W42" s="185">
        <f t="shared" si="65"/>
        <v>0</v>
      </c>
      <c r="X42" s="176"/>
      <c r="Y42" s="185">
        <f t="shared" si="66"/>
        <v>0</v>
      </c>
      <c r="Z42" s="176"/>
      <c r="AA42" s="185">
        <f t="shared" si="67"/>
        <v>0</v>
      </c>
      <c r="AB42" s="176"/>
      <c r="AC42" s="185">
        <f t="shared" si="68"/>
        <v>0</v>
      </c>
      <c r="AD42" s="176"/>
      <c r="AE42" s="185">
        <f t="shared" si="69"/>
        <v>0</v>
      </c>
      <c r="AF42" s="176"/>
      <c r="AG42" s="185">
        <f t="shared" si="70"/>
        <v>0</v>
      </c>
      <c r="AH42" s="176"/>
      <c r="AI42" s="185">
        <f t="shared" si="71"/>
        <v>0</v>
      </c>
      <c r="AJ42" s="176"/>
      <c r="AK42" s="185">
        <f t="shared" si="72"/>
        <v>0</v>
      </c>
      <c r="AL42" s="176"/>
      <c r="AM42" s="185">
        <f t="shared" si="73"/>
        <v>0</v>
      </c>
      <c r="AN42" s="176"/>
      <c r="AO42" s="185">
        <f t="shared" si="74"/>
        <v>0</v>
      </c>
      <c r="AP42" s="176"/>
      <c r="AQ42" s="185">
        <f t="shared" si="75"/>
        <v>0</v>
      </c>
      <c r="AR42" s="176"/>
      <c r="AS42" s="185">
        <f t="shared" si="76"/>
        <v>0</v>
      </c>
      <c r="AT42" s="176"/>
      <c r="AU42" s="185">
        <f t="shared" si="77"/>
        <v>0</v>
      </c>
      <c r="AV42" s="176"/>
      <c r="AW42" s="185">
        <f t="shared" si="78"/>
        <v>0</v>
      </c>
      <c r="AX42" s="176"/>
      <c r="AY42" s="185">
        <f t="shared" si="79"/>
        <v>0</v>
      </c>
      <c r="AZ42" s="182">
        <f t="shared" si="80"/>
        <v>0</v>
      </c>
      <c r="BA42" s="185">
        <f t="shared" si="81"/>
        <v>0</v>
      </c>
      <c r="BB42" s="176">
        <f t="shared" si="82"/>
        <v>0</v>
      </c>
      <c r="BC42" s="185">
        <f t="shared" si="83"/>
        <v>0</v>
      </c>
      <c r="BD42" s="2"/>
      <c r="BE42" s="2"/>
    </row>
    <row r="43" spans="1:57" ht="15">
      <c r="A43" s="180"/>
      <c r="B43" s="41" t="s">
        <v>312</v>
      </c>
      <c r="C43" s="143"/>
      <c r="D43" s="176"/>
      <c r="E43" s="185"/>
      <c r="F43" s="176"/>
      <c r="G43" s="185"/>
      <c r="H43" s="176"/>
      <c r="I43" s="185"/>
      <c r="J43" s="176"/>
      <c r="K43" s="185"/>
      <c r="L43" s="176"/>
      <c r="M43" s="185"/>
      <c r="N43" s="176"/>
      <c r="O43" s="185"/>
      <c r="P43" s="176"/>
      <c r="Q43" s="185"/>
      <c r="R43" s="176"/>
      <c r="S43" s="185"/>
      <c r="T43" s="176"/>
      <c r="U43" s="185"/>
      <c r="V43" s="176"/>
      <c r="W43" s="185"/>
      <c r="X43" s="176"/>
      <c r="Y43" s="185"/>
      <c r="Z43" s="176"/>
      <c r="AA43" s="185"/>
      <c r="AB43" s="176"/>
      <c r="AC43" s="185"/>
      <c r="AD43" s="176"/>
      <c r="AE43" s="185"/>
      <c r="AF43" s="176"/>
      <c r="AG43" s="185"/>
      <c r="AH43" s="176"/>
      <c r="AI43" s="185"/>
      <c r="AJ43" s="176"/>
      <c r="AK43" s="185"/>
      <c r="AL43" s="176"/>
      <c r="AM43" s="185"/>
      <c r="AN43" s="176"/>
      <c r="AO43" s="185"/>
      <c r="AP43" s="176"/>
      <c r="AQ43" s="185"/>
      <c r="AR43" s="176"/>
      <c r="AS43" s="185"/>
      <c r="AT43" s="176"/>
      <c r="AU43" s="185"/>
      <c r="AV43" s="176"/>
      <c r="AW43" s="185"/>
      <c r="AX43" s="176"/>
      <c r="AY43" s="185"/>
      <c r="AZ43" s="182"/>
      <c r="BA43" s="185"/>
      <c r="BB43" s="176"/>
      <c r="BC43" s="185"/>
      <c r="BD43" s="2"/>
      <c r="BE43" s="2"/>
    </row>
    <row r="44" spans="1:57" ht="15">
      <c r="A44" s="180"/>
      <c r="B44" s="41" t="s">
        <v>313</v>
      </c>
      <c r="C44" s="143">
        <v>85000000</v>
      </c>
      <c r="D44" s="176">
        <v>0</v>
      </c>
      <c r="E44" s="185">
        <f t="shared" si="56"/>
        <v>0</v>
      </c>
      <c r="F44" s="176"/>
      <c r="G44" s="185">
        <f t="shared" si="57"/>
        <v>0</v>
      </c>
      <c r="H44" s="176">
        <v>0</v>
      </c>
      <c r="I44" s="185">
        <f t="shared" si="58"/>
        <v>0</v>
      </c>
      <c r="J44" s="176"/>
      <c r="K44" s="185">
        <f t="shared" si="59"/>
        <v>0</v>
      </c>
      <c r="L44" s="176">
        <v>0</v>
      </c>
      <c r="M44" s="185">
        <f t="shared" si="60"/>
        <v>0</v>
      </c>
      <c r="N44" s="176"/>
      <c r="O44" s="185">
        <f t="shared" si="61"/>
        <v>0</v>
      </c>
      <c r="P44" s="176"/>
      <c r="Q44" s="185">
        <f t="shared" si="62"/>
        <v>0</v>
      </c>
      <c r="R44" s="176"/>
      <c r="S44" s="185">
        <f t="shared" si="63"/>
        <v>0</v>
      </c>
      <c r="T44" s="176"/>
      <c r="U44" s="185">
        <f t="shared" si="64"/>
        <v>0</v>
      </c>
      <c r="V44" s="176"/>
      <c r="W44" s="185">
        <f t="shared" si="65"/>
        <v>0</v>
      </c>
      <c r="X44" s="176"/>
      <c r="Y44" s="185">
        <f t="shared" si="66"/>
        <v>0</v>
      </c>
      <c r="Z44" s="176"/>
      <c r="AA44" s="185">
        <f t="shared" si="67"/>
        <v>0</v>
      </c>
      <c r="AB44" s="176"/>
      <c r="AC44" s="185">
        <f t="shared" si="68"/>
        <v>0</v>
      </c>
      <c r="AD44" s="176"/>
      <c r="AE44" s="185">
        <f t="shared" si="69"/>
        <v>0</v>
      </c>
      <c r="AF44" s="176"/>
      <c r="AG44" s="185">
        <f t="shared" si="70"/>
        <v>0</v>
      </c>
      <c r="AH44" s="176"/>
      <c r="AI44" s="185">
        <f t="shared" si="71"/>
        <v>0</v>
      </c>
      <c r="AJ44" s="176"/>
      <c r="AK44" s="185">
        <f t="shared" si="72"/>
        <v>0</v>
      </c>
      <c r="AL44" s="176"/>
      <c r="AM44" s="185">
        <f t="shared" si="73"/>
        <v>0</v>
      </c>
      <c r="AN44" s="176"/>
      <c r="AO44" s="185">
        <f t="shared" si="74"/>
        <v>0</v>
      </c>
      <c r="AP44" s="176"/>
      <c r="AQ44" s="185">
        <f t="shared" si="75"/>
        <v>0</v>
      </c>
      <c r="AR44" s="176"/>
      <c r="AS44" s="185">
        <f t="shared" si="76"/>
        <v>0</v>
      </c>
      <c r="AT44" s="176"/>
      <c r="AU44" s="185">
        <f t="shared" si="77"/>
        <v>0</v>
      </c>
      <c r="AV44" s="176"/>
      <c r="AW44" s="185">
        <f t="shared" si="78"/>
        <v>0</v>
      </c>
      <c r="AX44" s="176"/>
      <c r="AY44" s="185">
        <f t="shared" si="79"/>
        <v>0</v>
      </c>
      <c r="AZ44" s="182">
        <f t="shared" si="80"/>
        <v>0</v>
      </c>
      <c r="BA44" s="185">
        <f t="shared" si="81"/>
        <v>0</v>
      </c>
      <c r="BB44" s="176">
        <f t="shared" si="82"/>
        <v>0</v>
      </c>
      <c r="BC44" s="185">
        <f t="shared" si="83"/>
        <v>0</v>
      </c>
      <c r="BD44" s="2"/>
      <c r="BE44" s="2"/>
    </row>
    <row r="45" spans="1:57" ht="15">
      <c r="A45" s="180"/>
      <c r="B45" s="41" t="s">
        <v>314</v>
      </c>
      <c r="C45" s="146">
        <v>200000000</v>
      </c>
      <c r="D45" s="176">
        <v>0</v>
      </c>
      <c r="E45" s="185">
        <f t="shared" si="56"/>
        <v>0</v>
      </c>
      <c r="F45" s="176"/>
      <c r="G45" s="185">
        <f t="shared" si="57"/>
        <v>0</v>
      </c>
      <c r="H45" s="176">
        <v>0</v>
      </c>
      <c r="I45" s="185">
        <f t="shared" si="58"/>
        <v>0</v>
      </c>
      <c r="J45" s="176"/>
      <c r="K45" s="185">
        <f t="shared" si="59"/>
        <v>0</v>
      </c>
      <c r="L45" s="176">
        <v>0</v>
      </c>
      <c r="M45" s="185">
        <f t="shared" si="60"/>
        <v>0</v>
      </c>
      <c r="N45" s="176"/>
      <c r="O45" s="185">
        <f t="shared" si="61"/>
        <v>0</v>
      </c>
      <c r="P45" s="176"/>
      <c r="Q45" s="185">
        <f t="shared" si="62"/>
        <v>0</v>
      </c>
      <c r="R45" s="176"/>
      <c r="S45" s="185">
        <f t="shared" si="63"/>
        <v>0</v>
      </c>
      <c r="T45" s="176"/>
      <c r="U45" s="185">
        <f t="shared" si="64"/>
        <v>0</v>
      </c>
      <c r="V45" s="176"/>
      <c r="W45" s="185">
        <f t="shared" si="65"/>
        <v>0</v>
      </c>
      <c r="X45" s="176"/>
      <c r="Y45" s="185">
        <f t="shared" si="66"/>
        <v>0</v>
      </c>
      <c r="Z45" s="176"/>
      <c r="AA45" s="185">
        <f t="shared" si="67"/>
        <v>0</v>
      </c>
      <c r="AB45" s="176"/>
      <c r="AC45" s="185">
        <f t="shared" si="68"/>
        <v>0</v>
      </c>
      <c r="AD45" s="176"/>
      <c r="AE45" s="185">
        <f t="shared" si="69"/>
        <v>0</v>
      </c>
      <c r="AF45" s="176"/>
      <c r="AG45" s="185">
        <f t="shared" si="70"/>
        <v>0</v>
      </c>
      <c r="AH45" s="176"/>
      <c r="AI45" s="185">
        <f t="shared" si="71"/>
        <v>0</v>
      </c>
      <c r="AJ45" s="176"/>
      <c r="AK45" s="185">
        <f t="shared" si="72"/>
        <v>0</v>
      </c>
      <c r="AL45" s="176"/>
      <c r="AM45" s="185">
        <f t="shared" si="73"/>
        <v>0</v>
      </c>
      <c r="AN45" s="176"/>
      <c r="AO45" s="185">
        <f t="shared" si="74"/>
        <v>0</v>
      </c>
      <c r="AP45" s="176"/>
      <c r="AQ45" s="185">
        <f t="shared" si="75"/>
        <v>0</v>
      </c>
      <c r="AR45" s="176"/>
      <c r="AS45" s="185">
        <f t="shared" si="76"/>
        <v>0</v>
      </c>
      <c r="AT45" s="176"/>
      <c r="AU45" s="185">
        <f t="shared" si="77"/>
        <v>0</v>
      </c>
      <c r="AV45" s="176"/>
      <c r="AW45" s="185">
        <f t="shared" si="78"/>
        <v>0</v>
      </c>
      <c r="AX45" s="176"/>
      <c r="AY45" s="185">
        <f t="shared" si="79"/>
        <v>0</v>
      </c>
      <c r="AZ45" s="182">
        <f t="shared" si="80"/>
        <v>0</v>
      </c>
      <c r="BA45" s="185">
        <f t="shared" si="81"/>
        <v>0</v>
      </c>
      <c r="BB45" s="176">
        <f t="shared" si="82"/>
        <v>0</v>
      </c>
      <c r="BC45" s="185">
        <f t="shared" si="83"/>
        <v>0</v>
      </c>
      <c r="BD45" s="2"/>
      <c r="BE45" s="2"/>
    </row>
    <row r="46" spans="1:57" ht="15">
      <c r="A46" s="180"/>
      <c r="B46" s="41" t="s">
        <v>315</v>
      </c>
      <c r="C46" s="143">
        <v>50000000</v>
      </c>
      <c r="D46" s="176">
        <v>0</v>
      </c>
      <c r="E46" s="185">
        <f t="shared" si="56"/>
        <v>0</v>
      </c>
      <c r="F46" s="176"/>
      <c r="G46" s="185">
        <f t="shared" si="57"/>
        <v>0</v>
      </c>
      <c r="H46" s="176">
        <v>0</v>
      </c>
      <c r="I46" s="185">
        <f t="shared" si="58"/>
        <v>0</v>
      </c>
      <c r="J46" s="176"/>
      <c r="K46" s="185">
        <f t="shared" si="59"/>
        <v>0</v>
      </c>
      <c r="L46" s="176">
        <v>0</v>
      </c>
      <c r="M46" s="185">
        <f t="shared" si="60"/>
        <v>0</v>
      </c>
      <c r="N46" s="176"/>
      <c r="O46" s="185">
        <f t="shared" si="61"/>
        <v>0</v>
      </c>
      <c r="P46" s="176"/>
      <c r="Q46" s="185">
        <f t="shared" si="62"/>
        <v>0</v>
      </c>
      <c r="R46" s="176"/>
      <c r="S46" s="185">
        <f t="shared" si="63"/>
        <v>0</v>
      </c>
      <c r="T46" s="176"/>
      <c r="U46" s="185">
        <f t="shared" si="64"/>
        <v>0</v>
      </c>
      <c r="V46" s="176"/>
      <c r="W46" s="185">
        <f t="shared" si="65"/>
        <v>0</v>
      </c>
      <c r="X46" s="176"/>
      <c r="Y46" s="185">
        <f t="shared" si="66"/>
        <v>0</v>
      </c>
      <c r="Z46" s="176"/>
      <c r="AA46" s="185">
        <f t="shared" si="67"/>
        <v>0</v>
      </c>
      <c r="AB46" s="176"/>
      <c r="AC46" s="185">
        <f t="shared" si="68"/>
        <v>0</v>
      </c>
      <c r="AD46" s="176"/>
      <c r="AE46" s="185">
        <f t="shared" si="69"/>
        <v>0</v>
      </c>
      <c r="AF46" s="176"/>
      <c r="AG46" s="185">
        <f t="shared" si="70"/>
        <v>0</v>
      </c>
      <c r="AH46" s="176"/>
      <c r="AI46" s="185">
        <f t="shared" si="71"/>
        <v>0</v>
      </c>
      <c r="AJ46" s="176"/>
      <c r="AK46" s="185">
        <f t="shared" si="72"/>
        <v>0</v>
      </c>
      <c r="AL46" s="176"/>
      <c r="AM46" s="185">
        <f t="shared" si="73"/>
        <v>0</v>
      </c>
      <c r="AN46" s="176"/>
      <c r="AO46" s="185">
        <f t="shared" si="74"/>
        <v>0</v>
      </c>
      <c r="AP46" s="176"/>
      <c r="AQ46" s="185">
        <f t="shared" si="75"/>
        <v>0</v>
      </c>
      <c r="AR46" s="176"/>
      <c r="AS46" s="185">
        <f t="shared" si="76"/>
        <v>0</v>
      </c>
      <c r="AT46" s="176"/>
      <c r="AU46" s="185">
        <f t="shared" si="77"/>
        <v>0</v>
      </c>
      <c r="AV46" s="176"/>
      <c r="AW46" s="185">
        <f t="shared" si="78"/>
        <v>0</v>
      </c>
      <c r="AX46" s="176"/>
      <c r="AY46" s="185">
        <f t="shared" si="79"/>
        <v>0</v>
      </c>
      <c r="AZ46" s="182">
        <f t="shared" si="80"/>
        <v>0</v>
      </c>
      <c r="BA46" s="185">
        <f t="shared" si="81"/>
        <v>0</v>
      </c>
      <c r="BB46" s="176">
        <f t="shared" si="82"/>
        <v>0</v>
      </c>
      <c r="BC46" s="185">
        <f t="shared" si="83"/>
        <v>0</v>
      </c>
      <c r="BD46" s="2"/>
      <c r="BE46" s="2"/>
    </row>
    <row r="47" spans="1:57" ht="15">
      <c r="A47" s="180"/>
      <c r="B47" s="41" t="s">
        <v>91</v>
      </c>
      <c r="C47" s="146"/>
      <c r="D47" s="176"/>
      <c r="E47" s="185"/>
      <c r="F47" s="176"/>
      <c r="G47" s="185"/>
      <c r="H47" s="176"/>
      <c r="I47" s="185"/>
      <c r="J47" s="176"/>
      <c r="K47" s="185"/>
      <c r="L47" s="176"/>
      <c r="M47" s="185"/>
      <c r="N47" s="176"/>
      <c r="O47" s="185"/>
      <c r="P47" s="176"/>
      <c r="Q47" s="185"/>
      <c r="R47" s="176"/>
      <c r="S47" s="185"/>
      <c r="T47" s="176"/>
      <c r="U47" s="185"/>
      <c r="V47" s="176"/>
      <c r="W47" s="185"/>
      <c r="X47" s="176"/>
      <c r="Y47" s="185"/>
      <c r="Z47" s="176"/>
      <c r="AA47" s="185"/>
      <c r="AB47" s="176"/>
      <c r="AC47" s="185"/>
      <c r="AD47" s="176"/>
      <c r="AE47" s="185"/>
      <c r="AF47" s="176"/>
      <c r="AG47" s="185"/>
      <c r="AH47" s="176"/>
      <c r="AI47" s="185"/>
      <c r="AJ47" s="176"/>
      <c r="AK47" s="185"/>
      <c r="AL47" s="176"/>
      <c r="AM47" s="185"/>
      <c r="AN47" s="176"/>
      <c r="AO47" s="185"/>
      <c r="AP47" s="176"/>
      <c r="AQ47" s="185"/>
      <c r="AR47" s="176"/>
      <c r="AS47" s="185"/>
      <c r="AT47" s="176"/>
      <c r="AU47" s="185"/>
      <c r="AV47" s="176"/>
      <c r="AW47" s="185"/>
      <c r="AX47" s="176"/>
      <c r="AY47" s="185"/>
      <c r="AZ47" s="182"/>
      <c r="BA47" s="185"/>
      <c r="BB47" s="176"/>
      <c r="BC47" s="185"/>
      <c r="BD47" s="2"/>
      <c r="BE47" s="2"/>
    </row>
    <row r="48" spans="1:57" ht="15">
      <c r="A48" s="180"/>
      <c r="B48" s="117" t="s">
        <v>192</v>
      </c>
      <c r="C48" s="143">
        <v>100000000</v>
      </c>
      <c r="D48" s="176">
        <v>9913350</v>
      </c>
      <c r="E48" s="185">
        <f t="shared" si="56"/>
        <v>9.91335</v>
      </c>
      <c r="F48" s="176"/>
      <c r="G48" s="185">
        <f t="shared" si="57"/>
        <v>0</v>
      </c>
      <c r="H48" s="176">
        <v>9913350</v>
      </c>
      <c r="I48" s="185">
        <f t="shared" si="58"/>
        <v>9.91335</v>
      </c>
      <c r="J48" s="176"/>
      <c r="K48" s="185">
        <f t="shared" si="59"/>
        <v>0</v>
      </c>
      <c r="L48" s="176">
        <v>13763350</v>
      </c>
      <c r="M48" s="185">
        <f t="shared" si="60"/>
        <v>13.763349999999999</v>
      </c>
      <c r="N48" s="176"/>
      <c r="O48" s="185">
        <f t="shared" si="61"/>
        <v>0</v>
      </c>
      <c r="P48" s="176"/>
      <c r="Q48" s="185">
        <f t="shared" si="62"/>
        <v>0</v>
      </c>
      <c r="R48" s="176"/>
      <c r="S48" s="185">
        <f t="shared" si="63"/>
        <v>0</v>
      </c>
      <c r="T48" s="176"/>
      <c r="U48" s="185">
        <f t="shared" si="64"/>
        <v>0</v>
      </c>
      <c r="V48" s="176"/>
      <c r="W48" s="185">
        <f t="shared" si="65"/>
        <v>0</v>
      </c>
      <c r="X48" s="176"/>
      <c r="Y48" s="185">
        <f t="shared" si="66"/>
        <v>0</v>
      </c>
      <c r="Z48" s="176"/>
      <c r="AA48" s="185">
        <f t="shared" si="67"/>
        <v>0</v>
      </c>
      <c r="AB48" s="176"/>
      <c r="AC48" s="185">
        <f t="shared" si="68"/>
        <v>0</v>
      </c>
      <c r="AD48" s="176"/>
      <c r="AE48" s="185">
        <f t="shared" si="69"/>
        <v>0</v>
      </c>
      <c r="AF48" s="176"/>
      <c r="AG48" s="185">
        <f t="shared" si="70"/>
        <v>0</v>
      </c>
      <c r="AH48" s="176"/>
      <c r="AI48" s="185">
        <f t="shared" si="71"/>
        <v>0</v>
      </c>
      <c r="AJ48" s="176"/>
      <c r="AK48" s="185">
        <f t="shared" si="72"/>
        <v>0</v>
      </c>
      <c r="AL48" s="176"/>
      <c r="AM48" s="185">
        <f t="shared" si="73"/>
        <v>0</v>
      </c>
      <c r="AN48" s="176"/>
      <c r="AO48" s="185">
        <f t="shared" si="74"/>
        <v>0</v>
      </c>
      <c r="AP48" s="176"/>
      <c r="AQ48" s="185">
        <f t="shared" si="75"/>
        <v>0</v>
      </c>
      <c r="AR48" s="176"/>
      <c r="AS48" s="185">
        <f t="shared" si="76"/>
        <v>0</v>
      </c>
      <c r="AT48" s="176"/>
      <c r="AU48" s="185">
        <f t="shared" si="77"/>
        <v>0</v>
      </c>
      <c r="AV48" s="176"/>
      <c r="AW48" s="185">
        <f t="shared" si="78"/>
        <v>0</v>
      </c>
      <c r="AX48" s="176"/>
      <c r="AY48" s="185">
        <f t="shared" si="79"/>
        <v>0</v>
      </c>
      <c r="AZ48" s="182">
        <f t="shared" si="80"/>
        <v>33590050</v>
      </c>
      <c r="BA48" s="185">
        <f t="shared" si="81"/>
        <v>33.59005</v>
      </c>
      <c r="BB48" s="176">
        <f t="shared" si="82"/>
        <v>0</v>
      </c>
      <c r="BC48" s="185">
        <f t="shared" si="83"/>
        <v>0</v>
      </c>
      <c r="BD48" s="2"/>
      <c r="BE48" s="2"/>
    </row>
    <row r="49" spans="1:57" ht="15">
      <c r="A49" s="180"/>
      <c r="B49" s="41" t="s">
        <v>193</v>
      </c>
      <c r="C49" s="143">
        <v>100000000</v>
      </c>
      <c r="D49" s="176">
        <v>0</v>
      </c>
      <c r="E49" s="185">
        <f t="shared" si="56"/>
        <v>0</v>
      </c>
      <c r="F49" s="176"/>
      <c r="G49" s="185">
        <f t="shared" si="57"/>
        <v>0</v>
      </c>
      <c r="H49" s="176">
        <v>0</v>
      </c>
      <c r="I49" s="185">
        <f t="shared" si="58"/>
        <v>0</v>
      </c>
      <c r="J49" s="176"/>
      <c r="K49" s="185">
        <f t="shared" si="59"/>
        <v>0</v>
      </c>
      <c r="L49" s="176">
        <v>0</v>
      </c>
      <c r="M49" s="185">
        <f t="shared" si="60"/>
        <v>0</v>
      </c>
      <c r="N49" s="176"/>
      <c r="O49" s="185">
        <f t="shared" si="61"/>
        <v>0</v>
      </c>
      <c r="P49" s="176"/>
      <c r="Q49" s="185">
        <f t="shared" si="62"/>
        <v>0</v>
      </c>
      <c r="R49" s="176"/>
      <c r="S49" s="185">
        <f t="shared" si="63"/>
        <v>0</v>
      </c>
      <c r="T49" s="176"/>
      <c r="U49" s="185">
        <f t="shared" si="64"/>
        <v>0</v>
      </c>
      <c r="V49" s="176"/>
      <c r="W49" s="185">
        <f t="shared" si="65"/>
        <v>0</v>
      </c>
      <c r="X49" s="176"/>
      <c r="Y49" s="185">
        <f t="shared" si="66"/>
        <v>0</v>
      </c>
      <c r="Z49" s="176"/>
      <c r="AA49" s="185">
        <f t="shared" si="67"/>
        <v>0</v>
      </c>
      <c r="AB49" s="176"/>
      <c r="AC49" s="185">
        <f t="shared" si="68"/>
        <v>0</v>
      </c>
      <c r="AD49" s="176"/>
      <c r="AE49" s="185">
        <f t="shared" si="69"/>
        <v>0</v>
      </c>
      <c r="AF49" s="176"/>
      <c r="AG49" s="185">
        <f t="shared" si="70"/>
        <v>0</v>
      </c>
      <c r="AH49" s="176"/>
      <c r="AI49" s="185">
        <f t="shared" si="71"/>
        <v>0</v>
      </c>
      <c r="AJ49" s="176"/>
      <c r="AK49" s="185">
        <f t="shared" si="72"/>
        <v>0</v>
      </c>
      <c r="AL49" s="176"/>
      <c r="AM49" s="185">
        <f t="shared" si="73"/>
        <v>0</v>
      </c>
      <c r="AN49" s="176"/>
      <c r="AO49" s="185">
        <f t="shared" si="74"/>
        <v>0</v>
      </c>
      <c r="AP49" s="176"/>
      <c r="AQ49" s="185">
        <f t="shared" si="75"/>
        <v>0</v>
      </c>
      <c r="AR49" s="176"/>
      <c r="AS49" s="185">
        <f t="shared" si="76"/>
        <v>0</v>
      </c>
      <c r="AT49" s="176"/>
      <c r="AU49" s="185">
        <f t="shared" si="77"/>
        <v>0</v>
      </c>
      <c r="AV49" s="176"/>
      <c r="AW49" s="185">
        <f t="shared" si="78"/>
        <v>0</v>
      </c>
      <c r="AX49" s="176"/>
      <c r="AY49" s="185">
        <f t="shared" si="79"/>
        <v>0</v>
      </c>
      <c r="AZ49" s="182">
        <f t="shared" si="80"/>
        <v>0</v>
      </c>
      <c r="BA49" s="185">
        <f t="shared" si="81"/>
        <v>0</v>
      </c>
      <c r="BB49" s="176">
        <f t="shared" si="82"/>
        <v>0</v>
      </c>
      <c r="BC49" s="185">
        <f t="shared" si="83"/>
        <v>0</v>
      </c>
      <c r="BD49" s="2"/>
      <c r="BE49" s="2"/>
    </row>
    <row r="50" spans="1:57" ht="15">
      <c r="A50" s="180"/>
      <c r="B50" s="41" t="s">
        <v>194</v>
      </c>
      <c r="C50" s="143">
        <v>25000000</v>
      </c>
      <c r="D50" s="176">
        <v>0</v>
      </c>
      <c r="E50" s="185">
        <f t="shared" si="56"/>
        <v>0</v>
      </c>
      <c r="F50" s="176"/>
      <c r="G50" s="185">
        <f t="shared" si="57"/>
        <v>0</v>
      </c>
      <c r="H50" s="176">
        <v>0</v>
      </c>
      <c r="I50" s="185">
        <f t="shared" si="58"/>
        <v>0</v>
      </c>
      <c r="J50" s="176"/>
      <c r="K50" s="185">
        <f t="shared" si="59"/>
        <v>0</v>
      </c>
      <c r="L50" s="176">
        <v>0</v>
      </c>
      <c r="M50" s="185">
        <f t="shared" si="60"/>
        <v>0</v>
      </c>
      <c r="N50" s="176"/>
      <c r="O50" s="185">
        <f t="shared" si="61"/>
        <v>0</v>
      </c>
      <c r="P50" s="176"/>
      <c r="Q50" s="185">
        <f t="shared" si="62"/>
        <v>0</v>
      </c>
      <c r="R50" s="176"/>
      <c r="S50" s="185">
        <f t="shared" si="63"/>
        <v>0</v>
      </c>
      <c r="T50" s="176"/>
      <c r="U50" s="185">
        <f t="shared" si="64"/>
        <v>0</v>
      </c>
      <c r="V50" s="176"/>
      <c r="W50" s="185">
        <f t="shared" si="65"/>
        <v>0</v>
      </c>
      <c r="X50" s="176"/>
      <c r="Y50" s="185">
        <f t="shared" si="66"/>
        <v>0</v>
      </c>
      <c r="Z50" s="176"/>
      <c r="AA50" s="185">
        <f t="shared" si="67"/>
        <v>0</v>
      </c>
      <c r="AB50" s="176"/>
      <c r="AC50" s="185">
        <f t="shared" si="68"/>
        <v>0</v>
      </c>
      <c r="AD50" s="176"/>
      <c r="AE50" s="185">
        <f t="shared" si="69"/>
        <v>0</v>
      </c>
      <c r="AF50" s="176"/>
      <c r="AG50" s="185">
        <f t="shared" si="70"/>
        <v>0</v>
      </c>
      <c r="AH50" s="176"/>
      <c r="AI50" s="185">
        <f t="shared" si="71"/>
        <v>0</v>
      </c>
      <c r="AJ50" s="176"/>
      <c r="AK50" s="185">
        <f t="shared" si="72"/>
        <v>0</v>
      </c>
      <c r="AL50" s="176"/>
      <c r="AM50" s="185">
        <f t="shared" si="73"/>
        <v>0</v>
      </c>
      <c r="AN50" s="176"/>
      <c r="AO50" s="185">
        <f t="shared" si="74"/>
        <v>0</v>
      </c>
      <c r="AP50" s="176"/>
      <c r="AQ50" s="185">
        <f t="shared" si="75"/>
        <v>0</v>
      </c>
      <c r="AR50" s="176"/>
      <c r="AS50" s="185">
        <f t="shared" si="76"/>
        <v>0</v>
      </c>
      <c r="AT50" s="176"/>
      <c r="AU50" s="185">
        <f t="shared" si="77"/>
        <v>0</v>
      </c>
      <c r="AV50" s="176"/>
      <c r="AW50" s="185">
        <f t="shared" si="78"/>
        <v>0</v>
      </c>
      <c r="AX50" s="176"/>
      <c r="AY50" s="185">
        <f t="shared" si="79"/>
        <v>0</v>
      </c>
      <c r="AZ50" s="182">
        <f t="shared" si="80"/>
        <v>0</v>
      </c>
      <c r="BA50" s="185">
        <f t="shared" si="81"/>
        <v>0</v>
      </c>
      <c r="BB50" s="176">
        <f t="shared" si="82"/>
        <v>0</v>
      </c>
      <c r="BC50" s="185">
        <f t="shared" si="83"/>
        <v>0</v>
      </c>
      <c r="BD50" s="2"/>
      <c r="BE50" s="2"/>
    </row>
    <row r="51" spans="1:57" ht="15">
      <c r="A51" s="180"/>
      <c r="B51" s="41" t="s">
        <v>92</v>
      </c>
      <c r="C51" s="146"/>
      <c r="D51" s="176"/>
      <c r="E51" s="185"/>
      <c r="F51" s="176"/>
      <c r="G51" s="185"/>
      <c r="H51" s="176"/>
      <c r="I51" s="185"/>
      <c r="J51" s="176"/>
      <c r="K51" s="185"/>
      <c r="L51" s="176"/>
      <c r="M51" s="185"/>
      <c r="N51" s="176"/>
      <c r="O51" s="185"/>
      <c r="P51" s="176"/>
      <c r="Q51" s="185"/>
      <c r="R51" s="176"/>
      <c r="S51" s="185"/>
      <c r="T51" s="176"/>
      <c r="U51" s="185"/>
      <c r="V51" s="176"/>
      <c r="W51" s="185"/>
      <c r="X51" s="176"/>
      <c r="Y51" s="185"/>
      <c r="Z51" s="176"/>
      <c r="AA51" s="185"/>
      <c r="AB51" s="176"/>
      <c r="AC51" s="185"/>
      <c r="AD51" s="176"/>
      <c r="AE51" s="185"/>
      <c r="AF51" s="176"/>
      <c r="AG51" s="185"/>
      <c r="AH51" s="176"/>
      <c r="AI51" s="185"/>
      <c r="AJ51" s="176"/>
      <c r="AK51" s="185"/>
      <c r="AL51" s="176"/>
      <c r="AM51" s="185"/>
      <c r="AN51" s="176"/>
      <c r="AO51" s="185"/>
      <c r="AP51" s="176"/>
      <c r="AQ51" s="185"/>
      <c r="AR51" s="176"/>
      <c r="AS51" s="185"/>
      <c r="AT51" s="176"/>
      <c r="AU51" s="185"/>
      <c r="AV51" s="176"/>
      <c r="AW51" s="185"/>
      <c r="AX51" s="176"/>
      <c r="AY51" s="185"/>
      <c r="AZ51" s="182"/>
      <c r="BA51" s="185"/>
      <c r="BB51" s="176"/>
      <c r="BC51" s="185"/>
      <c r="BD51" s="2"/>
      <c r="BE51" s="2"/>
    </row>
    <row r="52" spans="1:57" ht="15">
      <c r="A52" s="180"/>
      <c r="B52" s="41" t="s">
        <v>195</v>
      </c>
      <c r="C52" s="143">
        <v>800000000</v>
      </c>
      <c r="D52" s="176">
        <v>68475873</v>
      </c>
      <c r="E52" s="185">
        <f t="shared" si="56"/>
        <v>8.559484124999999</v>
      </c>
      <c r="F52" s="176"/>
      <c r="G52" s="185">
        <f t="shared" si="57"/>
        <v>0</v>
      </c>
      <c r="H52" s="176">
        <v>134833607</v>
      </c>
      <c r="I52" s="185">
        <f t="shared" si="58"/>
        <v>16.854200875</v>
      </c>
      <c r="J52" s="176"/>
      <c r="K52" s="185">
        <f t="shared" si="59"/>
        <v>0</v>
      </c>
      <c r="L52" s="176">
        <v>194691544</v>
      </c>
      <c r="M52" s="185">
        <f t="shared" si="60"/>
        <v>24.336443</v>
      </c>
      <c r="N52" s="176"/>
      <c r="O52" s="185">
        <f t="shared" si="61"/>
        <v>0</v>
      </c>
      <c r="P52" s="176"/>
      <c r="Q52" s="185">
        <f t="shared" si="62"/>
        <v>0</v>
      </c>
      <c r="R52" s="176"/>
      <c r="S52" s="185">
        <f t="shared" si="63"/>
        <v>0</v>
      </c>
      <c r="T52" s="176"/>
      <c r="U52" s="185">
        <f t="shared" si="64"/>
        <v>0</v>
      </c>
      <c r="V52" s="176"/>
      <c r="W52" s="185">
        <f t="shared" si="65"/>
        <v>0</v>
      </c>
      <c r="X52" s="176"/>
      <c r="Y52" s="185">
        <f t="shared" si="66"/>
        <v>0</v>
      </c>
      <c r="Z52" s="176"/>
      <c r="AA52" s="185">
        <f t="shared" si="67"/>
        <v>0</v>
      </c>
      <c r="AB52" s="176"/>
      <c r="AC52" s="185">
        <f t="shared" si="68"/>
        <v>0</v>
      </c>
      <c r="AD52" s="176"/>
      <c r="AE52" s="185">
        <f t="shared" si="69"/>
        <v>0</v>
      </c>
      <c r="AF52" s="176"/>
      <c r="AG52" s="185">
        <f t="shared" si="70"/>
        <v>0</v>
      </c>
      <c r="AH52" s="176"/>
      <c r="AI52" s="185">
        <f t="shared" si="71"/>
        <v>0</v>
      </c>
      <c r="AJ52" s="176"/>
      <c r="AK52" s="185">
        <f t="shared" si="72"/>
        <v>0</v>
      </c>
      <c r="AL52" s="176"/>
      <c r="AM52" s="185">
        <f t="shared" si="73"/>
        <v>0</v>
      </c>
      <c r="AN52" s="176"/>
      <c r="AO52" s="185">
        <f t="shared" si="74"/>
        <v>0</v>
      </c>
      <c r="AP52" s="176"/>
      <c r="AQ52" s="185">
        <f t="shared" si="75"/>
        <v>0</v>
      </c>
      <c r="AR52" s="176"/>
      <c r="AS52" s="185">
        <f t="shared" si="76"/>
        <v>0</v>
      </c>
      <c r="AT52" s="176"/>
      <c r="AU52" s="185">
        <f t="shared" si="77"/>
        <v>0</v>
      </c>
      <c r="AV52" s="176"/>
      <c r="AW52" s="185">
        <f t="shared" si="78"/>
        <v>0</v>
      </c>
      <c r="AX52" s="176"/>
      <c r="AY52" s="185">
        <f t="shared" si="79"/>
        <v>0</v>
      </c>
      <c r="AZ52" s="182">
        <f t="shared" si="80"/>
        <v>398001024</v>
      </c>
      <c r="BA52" s="185">
        <f t="shared" si="81"/>
        <v>49.750128</v>
      </c>
      <c r="BB52" s="176">
        <f t="shared" si="82"/>
        <v>0</v>
      </c>
      <c r="BC52" s="185">
        <f t="shared" si="83"/>
        <v>0</v>
      </c>
      <c r="BD52" s="2"/>
      <c r="BE52" s="2"/>
    </row>
    <row r="53" spans="1:57" ht="15">
      <c r="A53" s="180"/>
      <c r="B53" s="41" t="s">
        <v>196</v>
      </c>
      <c r="C53" s="143">
        <v>10000000</v>
      </c>
      <c r="D53" s="176">
        <v>5134550</v>
      </c>
      <c r="E53" s="185">
        <f t="shared" si="56"/>
        <v>51.3455</v>
      </c>
      <c r="F53" s="176"/>
      <c r="G53" s="185">
        <f t="shared" si="57"/>
        <v>0</v>
      </c>
      <c r="H53" s="176">
        <v>9060200</v>
      </c>
      <c r="I53" s="185">
        <f t="shared" si="58"/>
        <v>90.602</v>
      </c>
      <c r="J53" s="176"/>
      <c r="K53" s="185">
        <f t="shared" si="59"/>
        <v>0</v>
      </c>
      <c r="L53" s="176">
        <v>16942250</v>
      </c>
      <c r="M53" s="185">
        <f t="shared" si="60"/>
        <v>169.4225</v>
      </c>
      <c r="N53" s="176"/>
      <c r="O53" s="185">
        <f t="shared" si="61"/>
        <v>0</v>
      </c>
      <c r="P53" s="176"/>
      <c r="Q53" s="185">
        <f t="shared" si="62"/>
        <v>0</v>
      </c>
      <c r="R53" s="176"/>
      <c r="S53" s="185">
        <f t="shared" si="63"/>
        <v>0</v>
      </c>
      <c r="T53" s="176"/>
      <c r="U53" s="185">
        <f t="shared" si="64"/>
        <v>0</v>
      </c>
      <c r="V53" s="176"/>
      <c r="W53" s="185">
        <f t="shared" si="65"/>
        <v>0</v>
      </c>
      <c r="X53" s="176"/>
      <c r="Y53" s="185">
        <f t="shared" si="66"/>
        <v>0</v>
      </c>
      <c r="Z53" s="176"/>
      <c r="AA53" s="185">
        <f t="shared" si="67"/>
        <v>0</v>
      </c>
      <c r="AB53" s="176"/>
      <c r="AC53" s="185">
        <f t="shared" si="68"/>
        <v>0</v>
      </c>
      <c r="AD53" s="176"/>
      <c r="AE53" s="185">
        <f t="shared" si="69"/>
        <v>0</v>
      </c>
      <c r="AF53" s="176"/>
      <c r="AG53" s="185">
        <f t="shared" si="70"/>
        <v>0</v>
      </c>
      <c r="AH53" s="176"/>
      <c r="AI53" s="185">
        <f t="shared" si="71"/>
        <v>0</v>
      </c>
      <c r="AJ53" s="176"/>
      <c r="AK53" s="185">
        <f t="shared" si="72"/>
        <v>0</v>
      </c>
      <c r="AL53" s="176"/>
      <c r="AM53" s="185">
        <f t="shared" si="73"/>
        <v>0</v>
      </c>
      <c r="AN53" s="176"/>
      <c r="AO53" s="185">
        <f t="shared" si="74"/>
        <v>0</v>
      </c>
      <c r="AP53" s="176"/>
      <c r="AQ53" s="185">
        <f t="shared" si="75"/>
        <v>0</v>
      </c>
      <c r="AR53" s="176"/>
      <c r="AS53" s="185">
        <f t="shared" si="76"/>
        <v>0</v>
      </c>
      <c r="AT53" s="176"/>
      <c r="AU53" s="185">
        <f t="shared" si="77"/>
        <v>0</v>
      </c>
      <c r="AV53" s="176"/>
      <c r="AW53" s="185">
        <f t="shared" si="78"/>
        <v>0</v>
      </c>
      <c r="AX53" s="176"/>
      <c r="AY53" s="185">
        <f t="shared" si="79"/>
        <v>0</v>
      </c>
      <c r="AZ53" s="182">
        <f t="shared" si="80"/>
        <v>31137000</v>
      </c>
      <c r="BA53" s="185">
        <f t="shared" si="81"/>
        <v>311.37</v>
      </c>
      <c r="BB53" s="176">
        <f t="shared" si="82"/>
        <v>0</v>
      </c>
      <c r="BC53" s="185">
        <f t="shared" si="83"/>
        <v>0</v>
      </c>
      <c r="BD53" s="2"/>
      <c r="BE53" s="2"/>
    </row>
    <row r="54" spans="1:57" ht="15">
      <c r="A54" s="180"/>
      <c r="B54" s="41" t="s">
        <v>197</v>
      </c>
      <c r="C54" s="143">
        <v>180000000</v>
      </c>
      <c r="D54" s="176">
        <v>11719914</v>
      </c>
      <c r="E54" s="185">
        <f t="shared" si="56"/>
        <v>6.511063333333333</v>
      </c>
      <c r="F54" s="176"/>
      <c r="G54" s="185">
        <f t="shared" si="57"/>
        <v>0</v>
      </c>
      <c r="H54" s="176">
        <v>23053502</v>
      </c>
      <c r="I54" s="185">
        <f t="shared" si="58"/>
        <v>12.807501111111112</v>
      </c>
      <c r="J54" s="176"/>
      <c r="K54" s="185">
        <f t="shared" si="59"/>
        <v>0</v>
      </c>
      <c r="L54" s="176">
        <v>34374472</v>
      </c>
      <c r="M54" s="185">
        <f t="shared" si="60"/>
        <v>19.09692888888889</v>
      </c>
      <c r="N54" s="176"/>
      <c r="O54" s="185">
        <f t="shared" si="61"/>
        <v>0</v>
      </c>
      <c r="P54" s="176"/>
      <c r="Q54" s="185">
        <f t="shared" si="62"/>
        <v>0</v>
      </c>
      <c r="R54" s="176"/>
      <c r="S54" s="185">
        <f t="shared" si="63"/>
        <v>0</v>
      </c>
      <c r="T54" s="176"/>
      <c r="U54" s="185">
        <f t="shared" si="64"/>
        <v>0</v>
      </c>
      <c r="V54" s="176"/>
      <c r="W54" s="185">
        <f t="shared" si="65"/>
        <v>0</v>
      </c>
      <c r="X54" s="176"/>
      <c r="Y54" s="185">
        <f t="shared" si="66"/>
        <v>0</v>
      </c>
      <c r="Z54" s="176"/>
      <c r="AA54" s="185">
        <f t="shared" si="67"/>
        <v>0</v>
      </c>
      <c r="AB54" s="176"/>
      <c r="AC54" s="185">
        <f t="shared" si="68"/>
        <v>0</v>
      </c>
      <c r="AD54" s="176"/>
      <c r="AE54" s="185">
        <f t="shared" si="69"/>
        <v>0</v>
      </c>
      <c r="AF54" s="176"/>
      <c r="AG54" s="185">
        <f t="shared" si="70"/>
        <v>0</v>
      </c>
      <c r="AH54" s="176"/>
      <c r="AI54" s="185">
        <f t="shared" si="71"/>
        <v>0</v>
      </c>
      <c r="AJ54" s="176"/>
      <c r="AK54" s="185">
        <f t="shared" si="72"/>
        <v>0</v>
      </c>
      <c r="AL54" s="176"/>
      <c r="AM54" s="185">
        <f t="shared" si="73"/>
        <v>0</v>
      </c>
      <c r="AN54" s="176"/>
      <c r="AO54" s="185">
        <f t="shared" si="74"/>
        <v>0</v>
      </c>
      <c r="AP54" s="176"/>
      <c r="AQ54" s="185">
        <f t="shared" si="75"/>
        <v>0</v>
      </c>
      <c r="AR54" s="176"/>
      <c r="AS54" s="185">
        <f t="shared" si="76"/>
        <v>0</v>
      </c>
      <c r="AT54" s="176"/>
      <c r="AU54" s="185">
        <f t="shared" si="77"/>
        <v>0</v>
      </c>
      <c r="AV54" s="176"/>
      <c r="AW54" s="185">
        <f t="shared" si="78"/>
        <v>0</v>
      </c>
      <c r="AX54" s="176"/>
      <c r="AY54" s="185">
        <f t="shared" si="79"/>
        <v>0</v>
      </c>
      <c r="AZ54" s="182">
        <f t="shared" si="80"/>
        <v>69147888</v>
      </c>
      <c r="BA54" s="185">
        <f t="shared" si="81"/>
        <v>38.41549333333333</v>
      </c>
      <c r="BB54" s="176">
        <f t="shared" si="82"/>
        <v>0</v>
      </c>
      <c r="BC54" s="185">
        <f t="shared" si="83"/>
        <v>0</v>
      </c>
      <c r="BD54" s="2"/>
      <c r="BE54" s="2"/>
    </row>
    <row r="55" spans="1:57" ht="15">
      <c r="A55" s="180"/>
      <c r="B55" s="41" t="s">
        <v>198</v>
      </c>
      <c r="C55" s="143">
        <v>15000000</v>
      </c>
      <c r="D55" s="176">
        <v>513000</v>
      </c>
      <c r="E55" s="185">
        <f t="shared" si="56"/>
        <v>3.42</v>
      </c>
      <c r="F55" s="176"/>
      <c r="G55" s="185">
        <f t="shared" si="57"/>
        <v>0</v>
      </c>
      <c r="H55" s="176">
        <v>899000</v>
      </c>
      <c r="I55" s="185">
        <f t="shared" si="58"/>
        <v>5.993333333333333</v>
      </c>
      <c r="J55" s="176"/>
      <c r="K55" s="185">
        <f t="shared" si="59"/>
        <v>0</v>
      </c>
      <c r="L55" s="176">
        <v>1529000</v>
      </c>
      <c r="M55" s="185">
        <f t="shared" si="60"/>
        <v>10.193333333333333</v>
      </c>
      <c r="N55" s="176"/>
      <c r="O55" s="185">
        <f t="shared" si="61"/>
        <v>0</v>
      </c>
      <c r="P55" s="176"/>
      <c r="Q55" s="185">
        <f t="shared" si="62"/>
        <v>0</v>
      </c>
      <c r="R55" s="176"/>
      <c r="S55" s="185">
        <f t="shared" si="63"/>
        <v>0</v>
      </c>
      <c r="T55" s="176"/>
      <c r="U55" s="185">
        <f t="shared" si="64"/>
        <v>0</v>
      </c>
      <c r="V55" s="176"/>
      <c r="W55" s="185">
        <f t="shared" si="65"/>
        <v>0</v>
      </c>
      <c r="X55" s="176"/>
      <c r="Y55" s="185">
        <f t="shared" si="66"/>
        <v>0</v>
      </c>
      <c r="Z55" s="176"/>
      <c r="AA55" s="185">
        <f t="shared" si="67"/>
        <v>0</v>
      </c>
      <c r="AB55" s="176"/>
      <c r="AC55" s="185">
        <f t="shared" si="68"/>
        <v>0</v>
      </c>
      <c r="AD55" s="176"/>
      <c r="AE55" s="185">
        <f t="shared" si="69"/>
        <v>0</v>
      </c>
      <c r="AF55" s="176"/>
      <c r="AG55" s="185">
        <f t="shared" si="70"/>
        <v>0</v>
      </c>
      <c r="AH55" s="176"/>
      <c r="AI55" s="185">
        <f t="shared" si="71"/>
        <v>0</v>
      </c>
      <c r="AJ55" s="176"/>
      <c r="AK55" s="185">
        <f t="shared" si="72"/>
        <v>0</v>
      </c>
      <c r="AL55" s="176"/>
      <c r="AM55" s="185">
        <f t="shared" si="73"/>
        <v>0</v>
      </c>
      <c r="AN55" s="176"/>
      <c r="AO55" s="185">
        <f t="shared" si="74"/>
        <v>0</v>
      </c>
      <c r="AP55" s="176"/>
      <c r="AQ55" s="185">
        <f t="shared" si="75"/>
        <v>0</v>
      </c>
      <c r="AR55" s="176"/>
      <c r="AS55" s="185">
        <f t="shared" si="76"/>
        <v>0</v>
      </c>
      <c r="AT55" s="176"/>
      <c r="AU55" s="185">
        <f t="shared" si="77"/>
        <v>0</v>
      </c>
      <c r="AV55" s="176"/>
      <c r="AW55" s="185">
        <f t="shared" si="78"/>
        <v>0</v>
      </c>
      <c r="AX55" s="176"/>
      <c r="AY55" s="185">
        <f t="shared" si="79"/>
        <v>0</v>
      </c>
      <c r="AZ55" s="182">
        <f t="shared" si="80"/>
        <v>2941000</v>
      </c>
      <c r="BA55" s="185">
        <f t="shared" si="81"/>
        <v>19.606666666666666</v>
      </c>
      <c r="BB55" s="176">
        <f t="shared" si="82"/>
        <v>0</v>
      </c>
      <c r="BC55" s="185">
        <f t="shared" si="83"/>
        <v>0</v>
      </c>
      <c r="BD55" s="2"/>
      <c r="BE55" s="2"/>
    </row>
    <row r="56" spans="1:57" ht="15">
      <c r="A56" s="180"/>
      <c r="B56" s="41" t="s">
        <v>93</v>
      </c>
      <c r="C56" s="143">
        <v>100000000</v>
      </c>
      <c r="D56" s="176">
        <v>0</v>
      </c>
      <c r="E56" s="185">
        <f t="shared" si="56"/>
        <v>0</v>
      </c>
      <c r="F56" s="176"/>
      <c r="G56" s="185">
        <f t="shared" si="57"/>
        <v>0</v>
      </c>
      <c r="H56" s="176">
        <v>0</v>
      </c>
      <c r="I56" s="185">
        <f t="shared" si="58"/>
        <v>0</v>
      </c>
      <c r="J56" s="176"/>
      <c r="K56" s="185">
        <f t="shared" si="59"/>
        <v>0</v>
      </c>
      <c r="L56" s="176">
        <v>0</v>
      </c>
      <c r="M56" s="185">
        <f t="shared" si="60"/>
        <v>0</v>
      </c>
      <c r="N56" s="176"/>
      <c r="O56" s="185">
        <f t="shared" si="61"/>
        <v>0</v>
      </c>
      <c r="P56" s="176"/>
      <c r="Q56" s="185">
        <f t="shared" si="62"/>
        <v>0</v>
      </c>
      <c r="R56" s="176"/>
      <c r="S56" s="185">
        <f t="shared" si="63"/>
        <v>0</v>
      </c>
      <c r="T56" s="176"/>
      <c r="U56" s="185">
        <f t="shared" si="64"/>
        <v>0</v>
      </c>
      <c r="V56" s="176"/>
      <c r="W56" s="185">
        <f t="shared" si="65"/>
        <v>0</v>
      </c>
      <c r="X56" s="176"/>
      <c r="Y56" s="185">
        <f t="shared" si="66"/>
        <v>0</v>
      </c>
      <c r="Z56" s="176"/>
      <c r="AA56" s="185">
        <f t="shared" si="67"/>
        <v>0</v>
      </c>
      <c r="AB56" s="176"/>
      <c r="AC56" s="185">
        <f t="shared" si="68"/>
        <v>0</v>
      </c>
      <c r="AD56" s="176"/>
      <c r="AE56" s="185">
        <f t="shared" si="69"/>
        <v>0</v>
      </c>
      <c r="AF56" s="176"/>
      <c r="AG56" s="185">
        <f t="shared" si="70"/>
        <v>0</v>
      </c>
      <c r="AH56" s="176"/>
      <c r="AI56" s="185">
        <f t="shared" si="71"/>
        <v>0</v>
      </c>
      <c r="AJ56" s="176"/>
      <c r="AK56" s="185">
        <f t="shared" si="72"/>
        <v>0</v>
      </c>
      <c r="AL56" s="176"/>
      <c r="AM56" s="185">
        <f t="shared" si="73"/>
        <v>0</v>
      </c>
      <c r="AN56" s="176"/>
      <c r="AO56" s="185">
        <f t="shared" si="74"/>
        <v>0</v>
      </c>
      <c r="AP56" s="176"/>
      <c r="AQ56" s="185">
        <f t="shared" si="75"/>
        <v>0</v>
      </c>
      <c r="AR56" s="176"/>
      <c r="AS56" s="185">
        <f t="shared" si="76"/>
        <v>0</v>
      </c>
      <c r="AT56" s="176"/>
      <c r="AU56" s="185">
        <f t="shared" si="77"/>
        <v>0</v>
      </c>
      <c r="AV56" s="176"/>
      <c r="AW56" s="185">
        <f t="shared" si="78"/>
        <v>0</v>
      </c>
      <c r="AX56" s="176"/>
      <c r="AY56" s="185">
        <f t="shared" si="79"/>
        <v>0</v>
      </c>
      <c r="AZ56" s="182">
        <f t="shared" si="80"/>
        <v>0</v>
      </c>
      <c r="BA56" s="185">
        <f t="shared" si="81"/>
        <v>0</v>
      </c>
      <c r="BB56" s="176">
        <f t="shared" si="82"/>
        <v>0</v>
      </c>
      <c r="BC56" s="185">
        <f t="shared" si="83"/>
        <v>0</v>
      </c>
      <c r="BD56" s="2"/>
      <c r="BE56" s="2"/>
    </row>
    <row r="57" spans="1:57" ht="15">
      <c r="A57" s="180"/>
      <c r="B57" s="41" t="s">
        <v>94</v>
      </c>
      <c r="C57" s="143">
        <v>50000000</v>
      </c>
      <c r="D57" s="176">
        <v>0</v>
      </c>
      <c r="E57" s="185">
        <f t="shared" si="56"/>
        <v>0</v>
      </c>
      <c r="F57" s="176"/>
      <c r="G57" s="185">
        <f t="shared" si="57"/>
        <v>0</v>
      </c>
      <c r="H57" s="176">
        <v>0</v>
      </c>
      <c r="I57" s="185">
        <f t="shared" si="58"/>
        <v>0</v>
      </c>
      <c r="J57" s="176"/>
      <c r="K57" s="185">
        <f t="shared" si="59"/>
        <v>0</v>
      </c>
      <c r="L57" s="176">
        <v>0</v>
      </c>
      <c r="M57" s="185">
        <f t="shared" si="60"/>
        <v>0</v>
      </c>
      <c r="N57" s="176"/>
      <c r="O57" s="185">
        <f t="shared" si="61"/>
        <v>0</v>
      </c>
      <c r="P57" s="176"/>
      <c r="Q57" s="185">
        <f t="shared" si="62"/>
        <v>0</v>
      </c>
      <c r="R57" s="176"/>
      <c r="S57" s="185">
        <f t="shared" si="63"/>
        <v>0</v>
      </c>
      <c r="T57" s="176"/>
      <c r="U57" s="185">
        <f t="shared" si="64"/>
        <v>0</v>
      </c>
      <c r="V57" s="176"/>
      <c r="W57" s="185">
        <f t="shared" si="65"/>
        <v>0</v>
      </c>
      <c r="X57" s="176"/>
      <c r="Y57" s="185">
        <f t="shared" si="66"/>
        <v>0</v>
      </c>
      <c r="Z57" s="176"/>
      <c r="AA57" s="185">
        <f t="shared" si="67"/>
        <v>0</v>
      </c>
      <c r="AB57" s="176"/>
      <c r="AC57" s="185">
        <f t="shared" si="68"/>
        <v>0</v>
      </c>
      <c r="AD57" s="176"/>
      <c r="AE57" s="185">
        <f t="shared" si="69"/>
        <v>0</v>
      </c>
      <c r="AF57" s="176"/>
      <c r="AG57" s="185">
        <f t="shared" si="70"/>
        <v>0</v>
      </c>
      <c r="AH57" s="176"/>
      <c r="AI57" s="185">
        <f t="shared" si="71"/>
        <v>0</v>
      </c>
      <c r="AJ57" s="176"/>
      <c r="AK57" s="185">
        <f t="shared" si="72"/>
        <v>0</v>
      </c>
      <c r="AL57" s="176"/>
      <c r="AM57" s="185">
        <f t="shared" si="73"/>
        <v>0</v>
      </c>
      <c r="AN57" s="176"/>
      <c r="AO57" s="185">
        <f t="shared" si="74"/>
        <v>0</v>
      </c>
      <c r="AP57" s="176"/>
      <c r="AQ57" s="185">
        <f t="shared" si="75"/>
        <v>0</v>
      </c>
      <c r="AR57" s="176"/>
      <c r="AS57" s="185">
        <f t="shared" si="76"/>
        <v>0</v>
      </c>
      <c r="AT57" s="176"/>
      <c r="AU57" s="185">
        <f t="shared" si="77"/>
        <v>0</v>
      </c>
      <c r="AV57" s="176"/>
      <c r="AW57" s="185">
        <f t="shared" si="78"/>
        <v>0</v>
      </c>
      <c r="AX57" s="176"/>
      <c r="AY57" s="185">
        <f t="shared" si="79"/>
        <v>0</v>
      </c>
      <c r="AZ57" s="182">
        <f t="shared" si="80"/>
        <v>0</v>
      </c>
      <c r="BA57" s="185">
        <f t="shared" si="81"/>
        <v>0</v>
      </c>
      <c r="BB57" s="176">
        <f t="shared" si="82"/>
        <v>0</v>
      </c>
      <c r="BC57" s="185">
        <f t="shared" si="83"/>
        <v>0</v>
      </c>
      <c r="BD57" s="2"/>
      <c r="BE57" s="2"/>
    </row>
    <row r="58" spans="1:57" ht="15">
      <c r="A58" s="180"/>
      <c r="B58" s="41" t="s">
        <v>95</v>
      </c>
      <c r="C58" s="143">
        <v>1600000000</v>
      </c>
      <c r="D58" s="176">
        <v>0</v>
      </c>
      <c r="E58" s="185">
        <f t="shared" si="56"/>
        <v>0</v>
      </c>
      <c r="F58" s="176"/>
      <c r="G58" s="185">
        <f t="shared" si="57"/>
        <v>0</v>
      </c>
      <c r="H58" s="176">
        <v>74999000</v>
      </c>
      <c r="I58" s="185">
        <f t="shared" si="58"/>
        <v>4.687437500000001</v>
      </c>
      <c r="J58" s="176"/>
      <c r="K58" s="185">
        <f t="shared" si="59"/>
        <v>0</v>
      </c>
      <c r="L58" s="176">
        <v>312894000</v>
      </c>
      <c r="M58" s="185">
        <f t="shared" si="60"/>
        <v>19.555875</v>
      </c>
      <c r="N58" s="176"/>
      <c r="O58" s="185">
        <f t="shared" si="61"/>
        <v>0</v>
      </c>
      <c r="P58" s="176"/>
      <c r="Q58" s="185">
        <f t="shared" si="62"/>
        <v>0</v>
      </c>
      <c r="R58" s="176"/>
      <c r="S58" s="185">
        <f t="shared" si="63"/>
        <v>0</v>
      </c>
      <c r="T58" s="176"/>
      <c r="U58" s="185">
        <f t="shared" si="64"/>
        <v>0</v>
      </c>
      <c r="V58" s="176"/>
      <c r="W58" s="185">
        <f t="shared" si="65"/>
        <v>0</v>
      </c>
      <c r="X58" s="176"/>
      <c r="Y58" s="185">
        <f t="shared" si="66"/>
        <v>0</v>
      </c>
      <c r="Z58" s="176"/>
      <c r="AA58" s="185">
        <f t="shared" si="67"/>
        <v>0</v>
      </c>
      <c r="AB58" s="176"/>
      <c r="AC58" s="185">
        <f t="shared" si="68"/>
        <v>0</v>
      </c>
      <c r="AD58" s="176"/>
      <c r="AE58" s="185">
        <f t="shared" si="69"/>
        <v>0</v>
      </c>
      <c r="AF58" s="176"/>
      <c r="AG58" s="185">
        <f t="shared" si="70"/>
        <v>0</v>
      </c>
      <c r="AH58" s="176"/>
      <c r="AI58" s="185">
        <f t="shared" si="71"/>
        <v>0</v>
      </c>
      <c r="AJ58" s="176"/>
      <c r="AK58" s="185">
        <f t="shared" si="72"/>
        <v>0</v>
      </c>
      <c r="AL58" s="176"/>
      <c r="AM58" s="185">
        <f t="shared" si="73"/>
        <v>0</v>
      </c>
      <c r="AN58" s="176"/>
      <c r="AO58" s="185">
        <f t="shared" si="74"/>
        <v>0</v>
      </c>
      <c r="AP58" s="176"/>
      <c r="AQ58" s="185">
        <f t="shared" si="75"/>
        <v>0</v>
      </c>
      <c r="AR58" s="176"/>
      <c r="AS58" s="185">
        <f t="shared" si="76"/>
        <v>0</v>
      </c>
      <c r="AT58" s="176"/>
      <c r="AU58" s="185">
        <f t="shared" si="77"/>
        <v>0</v>
      </c>
      <c r="AV58" s="176"/>
      <c r="AW58" s="185">
        <f t="shared" si="78"/>
        <v>0</v>
      </c>
      <c r="AX58" s="176"/>
      <c r="AY58" s="185">
        <f t="shared" si="79"/>
        <v>0</v>
      </c>
      <c r="AZ58" s="182">
        <f t="shared" si="80"/>
        <v>387893000</v>
      </c>
      <c r="BA58" s="185">
        <f t="shared" si="81"/>
        <v>24.2433125</v>
      </c>
      <c r="BB58" s="176">
        <f t="shared" si="82"/>
        <v>0</v>
      </c>
      <c r="BC58" s="185">
        <f t="shared" si="83"/>
        <v>0</v>
      </c>
      <c r="BD58" s="2"/>
      <c r="BE58" s="2"/>
    </row>
    <row r="59" spans="1:57" ht="15">
      <c r="A59" s="180"/>
      <c r="B59" s="41" t="s">
        <v>96</v>
      </c>
      <c r="C59" s="143"/>
      <c r="D59" s="176"/>
      <c r="E59" s="185"/>
      <c r="F59" s="176"/>
      <c r="G59" s="185"/>
      <c r="H59" s="176"/>
      <c r="I59" s="185"/>
      <c r="J59" s="176"/>
      <c r="K59" s="185"/>
      <c r="L59" s="176"/>
      <c r="M59" s="185"/>
      <c r="N59" s="176"/>
      <c r="O59" s="185"/>
      <c r="P59" s="176"/>
      <c r="Q59" s="185"/>
      <c r="R59" s="176"/>
      <c r="S59" s="185"/>
      <c r="T59" s="176"/>
      <c r="U59" s="185"/>
      <c r="V59" s="176"/>
      <c r="W59" s="185"/>
      <c r="X59" s="176"/>
      <c r="Y59" s="185"/>
      <c r="Z59" s="176"/>
      <c r="AA59" s="185"/>
      <c r="AB59" s="176"/>
      <c r="AC59" s="185"/>
      <c r="AD59" s="176"/>
      <c r="AE59" s="185"/>
      <c r="AF59" s="176"/>
      <c r="AG59" s="185"/>
      <c r="AH59" s="176"/>
      <c r="AI59" s="185"/>
      <c r="AJ59" s="176"/>
      <c r="AK59" s="185"/>
      <c r="AL59" s="176"/>
      <c r="AM59" s="185"/>
      <c r="AN59" s="176"/>
      <c r="AO59" s="185"/>
      <c r="AP59" s="176"/>
      <c r="AQ59" s="185"/>
      <c r="AR59" s="176"/>
      <c r="AS59" s="185"/>
      <c r="AT59" s="176"/>
      <c r="AU59" s="185"/>
      <c r="AV59" s="176"/>
      <c r="AW59" s="185"/>
      <c r="AX59" s="176"/>
      <c r="AY59" s="185"/>
      <c r="AZ59" s="182"/>
      <c r="BA59" s="185"/>
      <c r="BB59" s="176"/>
      <c r="BC59" s="185"/>
      <c r="BD59" s="2"/>
      <c r="BE59" s="2"/>
    </row>
    <row r="60" spans="1:57" ht="15">
      <c r="A60" s="180"/>
      <c r="B60" s="41" t="s">
        <v>97</v>
      </c>
      <c r="C60" s="143">
        <v>40000000</v>
      </c>
      <c r="D60" s="176">
        <v>0</v>
      </c>
      <c r="E60" s="185">
        <f t="shared" si="56"/>
        <v>0</v>
      </c>
      <c r="F60" s="176"/>
      <c r="G60" s="185">
        <f t="shared" si="57"/>
        <v>0</v>
      </c>
      <c r="H60" s="176">
        <v>0</v>
      </c>
      <c r="I60" s="185">
        <f t="shared" si="58"/>
        <v>0</v>
      </c>
      <c r="J60" s="176"/>
      <c r="K60" s="185">
        <f t="shared" si="59"/>
        <v>0</v>
      </c>
      <c r="L60" s="176">
        <v>0</v>
      </c>
      <c r="M60" s="185">
        <f t="shared" si="60"/>
        <v>0</v>
      </c>
      <c r="N60" s="176"/>
      <c r="O60" s="185">
        <f t="shared" si="61"/>
        <v>0</v>
      </c>
      <c r="P60" s="176"/>
      <c r="Q60" s="185">
        <f t="shared" si="62"/>
        <v>0</v>
      </c>
      <c r="R60" s="176"/>
      <c r="S60" s="185">
        <f t="shared" si="63"/>
        <v>0</v>
      </c>
      <c r="T60" s="176"/>
      <c r="U60" s="185">
        <f t="shared" si="64"/>
        <v>0</v>
      </c>
      <c r="V60" s="176"/>
      <c r="W60" s="185">
        <f t="shared" si="65"/>
        <v>0</v>
      </c>
      <c r="X60" s="176"/>
      <c r="Y60" s="185">
        <f t="shared" si="66"/>
        <v>0</v>
      </c>
      <c r="Z60" s="176"/>
      <c r="AA60" s="185">
        <f t="shared" si="67"/>
        <v>0</v>
      </c>
      <c r="AB60" s="176"/>
      <c r="AC60" s="185">
        <f t="shared" si="68"/>
        <v>0</v>
      </c>
      <c r="AD60" s="176"/>
      <c r="AE60" s="185">
        <f t="shared" si="69"/>
        <v>0</v>
      </c>
      <c r="AF60" s="176"/>
      <c r="AG60" s="185">
        <f t="shared" si="70"/>
        <v>0</v>
      </c>
      <c r="AH60" s="176"/>
      <c r="AI60" s="185">
        <f t="shared" si="71"/>
        <v>0</v>
      </c>
      <c r="AJ60" s="176"/>
      <c r="AK60" s="185">
        <f t="shared" si="72"/>
        <v>0</v>
      </c>
      <c r="AL60" s="176"/>
      <c r="AM60" s="185">
        <f t="shared" si="73"/>
        <v>0</v>
      </c>
      <c r="AN60" s="176"/>
      <c r="AO60" s="185">
        <f t="shared" si="74"/>
        <v>0</v>
      </c>
      <c r="AP60" s="176"/>
      <c r="AQ60" s="185">
        <f t="shared" si="75"/>
        <v>0</v>
      </c>
      <c r="AR60" s="176"/>
      <c r="AS60" s="185">
        <f t="shared" si="76"/>
        <v>0</v>
      </c>
      <c r="AT60" s="176"/>
      <c r="AU60" s="185">
        <f t="shared" si="77"/>
        <v>0</v>
      </c>
      <c r="AV60" s="176"/>
      <c r="AW60" s="185">
        <f t="shared" si="78"/>
        <v>0</v>
      </c>
      <c r="AX60" s="176"/>
      <c r="AY60" s="185">
        <f t="shared" si="79"/>
        <v>0</v>
      </c>
      <c r="AZ60" s="182">
        <f t="shared" si="80"/>
        <v>0</v>
      </c>
      <c r="BA60" s="185">
        <f t="shared" si="81"/>
        <v>0</v>
      </c>
      <c r="BB60" s="176">
        <f t="shared" si="82"/>
        <v>0</v>
      </c>
      <c r="BC60" s="185">
        <f t="shared" si="83"/>
        <v>0</v>
      </c>
      <c r="BD60" s="2"/>
      <c r="BE60" s="2"/>
    </row>
    <row r="61" spans="1:57" ht="15">
      <c r="A61" s="180"/>
      <c r="B61" s="41" t="s">
        <v>311</v>
      </c>
      <c r="C61" s="143">
        <v>225000000</v>
      </c>
      <c r="D61" s="176">
        <v>0</v>
      </c>
      <c r="E61" s="185">
        <f t="shared" si="56"/>
        <v>0</v>
      </c>
      <c r="F61" s="176"/>
      <c r="G61" s="185">
        <f t="shared" si="57"/>
        <v>0</v>
      </c>
      <c r="H61" s="176">
        <v>1607500</v>
      </c>
      <c r="I61" s="185">
        <f t="shared" si="58"/>
        <v>0.7144444444444444</v>
      </c>
      <c r="J61" s="176"/>
      <c r="K61" s="185">
        <f t="shared" si="59"/>
        <v>0</v>
      </c>
      <c r="L61" s="176">
        <v>3434250</v>
      </c>
      <c r="M61" s="185">
        <f t="shared" si="60"/>
        <v>1.5263333333333333</v>
      </c>
      <c r="N61" s="176"/>
      <c r="O61" s="185">
        <f t="shared" si="61"/>
        <v>0</v>
      </c>
      <c r="P61" s="176"/>
      <c r="Q61" s="185">
        <f t="shared" si="62"/>
        <v>0</v>
      </c>
      <c r="R61" s="176"/>
      <c r="S61" s="185">
        <f t="shared" si="63"/>
        <v>0</v>
      </c>
      <c r="T61" s="176"/>
      <c r="U61" s="185">
        <f t="shared" si="64"/>
        <v>0</v>
      </c>
      <c r="V61" s="176"/>
      <c r="W61" s="185">
        <f t="shared" si="65"/>
        <v>0</v>
      </c>
      <c r="X61" s="176"/>
      <c r="Y61" s="185">
        <f t="shared" si="66"/>
        <v>0</v>
      </c>
      <c r="Z61" s="176"/>
      <c r="AA61" s="185">
        <f t="shared" si="67"/>
        <v>0</v>
      </c>
      <c r="AB61" s="176"/>
      <c r="AC61" s="185">
        <f t="shared" si="68"/>
        <v>0</v>
      </c>
      <c r="AD61" s="176"/>
      <c r="AE61" s="185">
        <f t="shared" si="69"/>
        <v>0</v>
      </c>
      <c r="AF61" s="176"/>
      <c r="AG61" s="185">
        <f t="shared" si="70"/>
        <v>0</v>
      </c>
      <c r="AH61" s="176"/>
      <c r="AI61" s="185">
        <f t="shared" si="71"/>
        <v>0</v>
      </c>
      <c r="AJ61" s="176"/>
      <c r="AK61" s="185">
        <f t="shared" si="72"/>
        <v>0</v>
      </c>
      <c r="AL61" s="176"/>
      <c r="AM61" s="185">
        <f t="shared" si="73"/>
        <v>0</v>
      </c>
      <c r="AN61" s="176"/>
      <c r="AO61" s="185">
        <f t="shared" si="74"/>
        <v>0</v>
      </c>
      <c r="AP61" s="176"/>
      <c r="AQ61" s="185">
        <f t="shared" si="75"/>
        <v>0</v>
      </c>
      <c r="AR61" s="176"/>
      <c r="AS61" s="185">
        <f t="shared" si="76"/>
        <v>0</v>
      </c>
      <c r="AT61" s="176"/>
      <c r="AU61" s="185">
        <f t="shared" si="77"/>
        <v>0</v>
      </c>
      <c r="AV61" s="176"/>
      <c r="AW61" s="185">
        <f t="shared" si="78"/>
        <v>0</v>
      </c>
      <c r="AX61" s="176"/>
      <c r="AY61" s="185">
        <f t="shared" si="79"/>
        <v>0</v>
      </c>
      <c r="AZ61" s="182">
        <f t="shared" si="80"/>
        <v>5041750</v>
      </c>
      <c r="BA61" s="185">
        <f t="shared" si="81"/>
        <v>2.2407777777777778</v>
      </c>
      <c r="BB61" s="176">
        <f t="shared" si="82"/>
        <v>0</v>
      </c>
      <c r="BC61" s="185">
        <f t="shared" si="83"/>
        <v>0</v>
      </c>
      <c r="BD61" s="2"/>
      <c r="BE61" s="2"/>
    </row>
    <row r="62" spans="1:57" ht="15">
      <c r="A62" s="180"/>
      <c r="B62" s="119" t="s">
        <v>98</v>
      </c>
      <c r="C62" s="143">
        <v>10000000</v>
      </c>
      <c r="D62" s="176">
        <v>0</v>
      </c>
      <c r="E62" s="185">
        <f t="shared" si="56"/>
        <v>0</v>
      </c>
      <c r="F62" s="176"/>
      <c r="G62" s="185">
        <f t="shared" si="57"/>
        <v>0</v>
      </c>
      <c r="H62" s="176">
        <v>0</v>
      </c>
      <c r="I62" s="185">
        <f t="shared" si="58"/>
        <v>0</v>
      </c>
      <c r="J62" s="176"/>
      <c r="K62" s="185">
        <f t="shared" si="59"/>
        <v>0</v>
      </c>
      <c r="L62" s="176">
        <v>0</v>
      </c>
      <c r="M62" s="185">
        <f t="shared" si="60"/>
        <v>0</v>
      </c>
      <c r="N62" s="176"/>
      <c r="O62" s="185">
        <f t="shared" si="61"/>
        <v>0</v>
      </c>
      <c r="P62" s="176"/>
      <c r="Q62" s="185">
        <f t="shared" si="62"/>
        <v>0</v>
      </c>
      <c r="R62" s="176"/>
      <c r="S62" s="185">
        <f t="shared" si="63"/>
        <v>0</v>
      </c>
      <c r="T62" s="176"/>
      <c r="U62" s="185">
        <f t="shared" si="64"/>
        <v>0</v>
      </c>
      <c r="V62" s="176"/>
      <c r="W62" s="185">
        <f t="shared" si="65"/>
        <v>0</v>
      </c>
      <c r="X62" s="176"/>
      <c r="Y62" s="185">
        <f t="shared" si="66"/>
        <v>0</v>
      </c>
      <c r="Z62" s="176"/>
      <c r="AA62" s="185">
        <f t="shared" si="67"/>
        <v>0</v>
      </c>
      <c r="AB62" s="176"/>
      <c r="AC62" s="185">
        <f t="shared" si="68"/>
        <v>0</v>
      </c>
      <c r="AD62" s="176"/>
      <c r="AE62" s="185">
        <f t="shared" si="69"/>
        <v>0</v>
      </c>
      <c r="AF62" s="176"/>
      <c r="AG62" s="185">
        <f t="shared" si="70"/>
        <v>0</v>
      </c>
      <c r="AH62" s="176"/>
      <c r="AI62" s="185">
        <f t="shared" si="71"/>
        <v>0</v>
      </c>
      <c r="AJ62" s="176"/>
      <c r="AK62" s="185">
        <f t="shared" si="72"/>
        <v>0</v>
      </c>
      <c r="AL62" s="176"/>
      <c r="AM62" s="185">
        <f t="shared" si="73"/>
        <v>0</v>
      </c>
      <c r="AN62" s="176"/>
      <c r="AO62" s="185">
        <f t="shared" si="74"/>
        <v>0</v>
      </c>
      <c r="AP62" s="176"/>
      <c r="AQ62" s="185">
        <f t="shared" si="75"/>
        <v>0</v>
      </c>
      <c r="AR62" s="176"/>
      <c r="AS62" s="185">
        <f t="shared" si="76"/>
        <v>0</v>
      </c>
      <c r="AT62" s="176"/>
      <c r="AU62" s="185">
        <f t="shared" si="77"/>
        <v>0</v>
      </c>
      <c r="AV62" s="176"/>
      <c r="AW62" s="185">
        <f t="shared" si="78"/>
        <v>0</v>
      </c>
      <c r="AX62" s="176"/>
      <c r="AY62" s="185">
        <f t="shared" si="79"/>
        <v>0</v>
      </c>
      <c r="AZ62" s="182">
        <f t="shared" si="80"/>
        <v>0</v>
      </c>
      <c r="BA62" s="185">
        <f t="shared" si="81"/>
        <v>0</v>
      </c>
      <c r="BB62" s="176">
        <f t="shared" si="82"/>
        <v>0</v>
      </c>
      <c r="BC62" s="185">
        <f t="shared" si="83"/>
        <v>0</v>
      </c>
      <c r="BD62" s="2"/>
      <c r="BE62" s="2"/>
    </row>
    <row r="63" spans="1:57" ht="15">
      <c r="A63" s="180"/>
      <c r="B63" s="154" t="s">
        <v>68</v>
      </c>
      <c r="C63" s="153">
        <f>SUM(C64:C65)</f>
        <v>100000000</v>
      </c>
      <c r="D63" s="176"/>
      <c r="E63" s="185"/>
      <c r="F63" s="176"/>
      <c r="G63" s="185"/>
      <c r="H63" s="176"/>
      <c r="I63" s="185"/>
      <c r="J63" s="176"/>
      <c r="K63" s="185"/>
      <c r="L63" s="176"/>
      <c r="M63" s="185"/>
      <c r="N63" s="176"/>
      <c r="O63" s="185"/>
      <c r="P63" s="176"/>
      <c r="Q63" s="185"/>
      <c r="R63" s="176"/>
      <c r="S63" s="185"/>
      <c r="T63" s="176"/>
      <c r="U63" s="185"/>
      <c r="V63" s="176"/>
      <c r="W63" s="185"/>
      <c r="X63" s="176"/>
      <c r="Y63" s="185"/>
      <c r="Z63" s="176"/>
      <c r="AA63" s="185"/>
      <c r="AB63" s="176"/>
      <c r="AC63" s="185"/>
      <c r="AD63" s="176"/>
      <c r="AE63" s="185"/>
      <c r="AF63" s="176"/>
      <c r="AG63" s="185"/>
      <c r="AH63" s="176"/>
      <c r="AI63" s="185"/>
      <c r="AJ63" s="176"/>
      <c r="AK63" s="185"/>
      <c r="AL63" s="176"/>
      <c r="AM63" s="185"/>
      <c r="AN63" s="176"/>
      <c r="AO63" s="185"/>
      <c r="AP63" s="176"/>
      <c r="AQ63" s="185"/>
      <c r="AR63" s="176"/>
      <c r="AS63" s="185"/>
      <c r="AT63" s="176"/>
      <c r="AU63" s="185"/>
      <c r="AV63" s="176"/>
      <c r="AW63" s="185"/>
      <c r="AX63" s="176"/>
      <c r="AY63" s="185"/>
      <c r="AZ63" s="182"/>
      <c r="BA63" s="185"/>
      <c r="BB63" s="176"/>
      <c r="BC63" s="185"/>
      <c r="BD63" s="2"/>
      <c r="BE63" s="2"/>
    </row>
    <row r="64" spans="1:57" ht="15">
      <c r="A64" s="180"/>
      <c r="B64" s="41" t="s">
        <v>316</v>
      </c>
      <c r="C64" s="143">
        <v>60000000</v>
      </c>
      <c r="D64" s="176">
        <v>0</v>
      </c>
      <c r="E64" s="185">
        <f>SUM(D64/C64)*100</f>
        <v>0</v>
      </c>
      <c r="F64" s="176"/>
      <c r="G64" s="185">
        <f>SUM(F64/C64)*100</f>
        <v>0</v>
      </c>
      <c r="H64" s="176">
        <v>1388000</v>
      </c>
      <c r="I64" s="185">
        <f>SUM(H64/C64)*100</f>
        <v>2.313333333333333</v>
      </c>
      <c r="J64" s="176"/>
      <c r="K64" s="185">
        <f>SUM(J64/C64)*100</f>
        <v>0</v>
      </c>
      <c r="L64" s="176">
        <v>4772548</v>
      </c>
      <c r="M64" s="185">
        <f>SUM(L64/C64)*100</f>
        <v>7.954246666666667</v>
      </c>
      <c r="N64" s="176"/>
      <c r="O64" s="185">
        <f>SUM(N64/C64)*100</f>
        <v>0</v>
      </c>
      <c r="P64" s="176"/>
      <c r="Q64" s="185">
        <f>SUM(P64/C64)*100</f>
        <v>0</v>
      </c>
      <c r="R64" s="176"/>
      <c r="S64" s="185">
        <f>SUM(R64/C64)*100</f>
        <v>0</v>
      </c>
      <c r="T64" s="176"/>
      <c r="U64" s="185">
        <f>SUM(T64/C64)*100</f>
        <v>0</v>
      </c>
      <c r="V64" s="176"/>
      <c r="W64" s="185">
        <f>SUM(V64/C64)*100</f>
        <v>0</v>
      </c>
      <c r="X64" s="176"/>
      <c r="Y64" s="185">
        <f>SUM(X64/C64)*100</f>
        <v>0</v>
      </c>
      <c r="Z64" s="176"/>
      <c r="AA64" s="185">
        <f>SUM(Z64/C64)*100</f>
        <v>0</v>
      </c>
      <c r="AB64" s="176"/>
      <c r="AC64" s="185">
        <f>SUM(AB64/C64)*100</f>
        <v>0</v>
      </c>
      <c r="AD64" s="176"/>
      <c r="AE64" s="185">
        <f>SUM(AD64/C64)*100</f>
        <v>0</v>
      </c>
      <c r="AF64" s="176"/>
      <c r="AG64" s="185">
        <f>SUM(AF64/C64)*100</f>
        <v>0</v>
      </c>
      <c r="AH64" s="176"/>
      <c r="AI64" s="185">
        <f>SUM(AH64/C64)*100</f>
        <v>0</v>
      </c>
      <c r="AJ64" s="176"/>
      <c r="AK64" s="185">
        <f>SUM(AJ64/C64)*100</f>
        <v>0</v>
      </c>
      <c r="AL64" s="176"/>
      <c r="AM64" s="185">
        <f>SUM(AL64/C64)*100</f>
        <v>0</v>
      </c>
      <c r="AN64" s="176"/>
      <c r="AO64" s="185">
        <f>SUM(AN64/C64)*100</f>
        <v>0</v>
      </c>
      <c r="AP64" s="176"/>
      <c r="AQ64" s="185">
        <f>SUM(AP64/C64)*100</f>
        <v>0</v>
      </c>
      <c r="AR64" s="176"/>
      <c r="AS64" s="185">
        <f>SUM(AR64/C64)*100</f>
        <v>0</v>
      </c>
      <c r="AT64" s="176"/>
      <c r="AU64" s="185">
        <f>SUM(AT64/C64)*100</f>
        <v>0</v>
      </c>
      <c r="AV64" s="176"/>
      <c r="AW64" s="185">
        <f>SUM(AV64/C64)*100</f>
        <v>0</v>
      </c>
      <c r="AX64" s="176"/>
      <c r="AY64" s="185">
        <f>SUM(AX64/C64)*100</f>
        <v>0</v>
      </c>
      <c r="AZ64" s="182">
        <f>SUM(D64,H64,L64,P64,T64,X64,AB64,AF64,AJ64,AN64,AR64,AV64)</f>
        <v>6160548</v>
      </c>
      <c r="BA64" s="185">
        <f>SUM(AZ64/C64)*100</f>
        <v>10.26758</v>
      </c>
      <c r="BB64" s="176">
        <f>SUM(F64,J64,N64,R64,V64,Z64,AD64,AH64,AL64,AP64,AT64,AX64)</f>
        <v>0</v>
      </c>
      <c r="BC64" s="185">
        <f>SUM(BB64/C64)*100</f>
        <v>0</v>
      </c>
      <c r="BD64" s="2"/>
      <c r="BE64" s="2"/>
    </row>
    <row r="65" spans="1:57" ht="15">
      <c r="A65" s="180"/>
      <c r="B65" s="41" t="s">
        <v>317</v>
      </c>
      <c r="C65" s="143">
        <v>40000000</v>
      </c>
      <c r="D65" s="176">
        <v>0</v>
      </c>
      <c r="E65" s="185">
        <f>SUM(D65/C65)*100</f>
        <v>0</v>
      </c>
      <c r="F65" s="176"/>
      <c r="G65" s="185">
        <f>SUM(F65/C65)*100</f>
        <v>0</v>
      </c>
      <c r="H65" s="176">
        <v>0</v>
      </c>
      <c r="I65" s="185">
        <f>SUM(H65/C65)*100</f>
        <v>0</v>
      </c>
      <c r="J65" s="176"/>
      <c r="K65" s="185">
        <f>SUM(J65/C65)*100</f>
        <v>0</v>
      </c>
      <c r="L65" s="176">
        <v>0</v>
      </c>
      <c r="M65" s="185">
        <f>SUM(L65/C65)*100</f>
        <v>0</v>
      </c>
      <c r="N65" s="176"/>
      <c r="O65" s="185">
        <f>SUM(N65/C65)*100</f>
        <v>0</v>
      </c>
      <c r="P65" s="176"/>
      <c r="Q65" s="185">
        <f>SUM(P65/C65)*100</f>
        <v>0</v>
      </c>
      <c r="R65" s="176"/>
      <c r="S65" s="185">
        <f>SUM(R65/C65)*100</f>
        <v>0</v>
      </c>
      <c r="T65" s="176"/>
      <c r="U65" s="185">
        <f>SUM(T65/C65)*100</f>
        <v>0</v>
      </c>
      <c r="V65" s="176"/>
      <c r="W65" s="185">
        <f>SUM(V65/C65)*100</f>
        <v>0</v>
      </c>
      <c r="X65" s="176"/>
      <c r="Y65" s="185">
        <f>SUM(X65/C65)*100</f>
        <v>0</v>
      </c>
      <c r="Z65" s="176"/>
      <c r="AA65" s="185">
        <f>SUM(Z65/C65)*100</f>
        <v>0</v>
      </c>
      <c r="AB65" s="176"/>
      <c r="AC65" s="185">
        <f>SUM(AB65/C65)*100</f>
        <v>0</v>
      </c>
      <c r="AD65" s="176"/>
      <c r="AE65" s="185">
        <f>SUM(AD65/C65)*100</f>
        <v>0</v>
      </c>
      <c r="AF65" s="176"/>
      <c r="AG65" s="185">
        <f>SUM(AF65/C65)*100</f>
        <v>0</v>
      </c>
      <c r="AH65" s="176"/>
      <c r="AI65" s="185">
        <f>SUM(AH65/C65)*100</f>
        <v>0</v>
      </c>
      <c r="AJ65" s="176"/>
      <c r="AK65" s="185">
        <f>SUM(AJ65/C65)*100</f>
        <v>0</v>
      </c>
      <c r="AL65" s="176"/>
      <c r="AM65" s="185">
        <f>SUM(AL65/C65)*100</f>
        <v>0</v>
      </c>
      <c r="AN65" s="176"/>
      <c r="AO65" s="185">
        <f>SUM(AN65/C65)*100</f>
        <v>0</v>
      </c>
      <c r="AP65" s="176"/>
      <c r="AQ65" s="185">
        <f>SUM(AP65/C65)*100</f>
        <v>0</v>
      </c>
      <c r="AR65" s="176"/>
      <c r="AS65" s="185">
        <f>SUM(AR65/C65)*100</f>
        <v>0</v>
      </c>
      <c r="AT65" s="176"/>
      <c r="AU65" s="185">
        <f>SUM(AT65/C65)*100</f>
        <v>0</v>
      </c>
      <c r="AV65" s="176"/>
      <c r="AW65" s="185">
        <f>SUM(AV65/C65)*100</f>
        <v>0</v>
      </c>
      <c r="AX65" s="176"/>
      <c r="AY65" s="185">
        <f>SUM(AX65/C65)*100</f>
        <v>0</v>
      </c>
      <c r="AZ65" s="182">
        <f>SUM(D65,H65,L65,P65,T65,X65,AB65,AF65,AJ65,AN65,AR65,AV65)</f>
        <v>0</v>
      </c>
      <c r="BA65" s="185">
        <f>SUM(AZ65/C65)*100</f>
        <v>0</v>
      </c>
      <c r="BB65" s="176">
        <f>SUM(F65,J65,N65,R65,V65,Z65,AD65,AH65,AL65,AP65,AT65,AX65)</f>
        <v>0</v>
      </c>
      <c r="BC65" s="185">
        <f>SUM(BB65/C65)*100</f>
        <v>0</v>
      </c>
      <c r="BD65" s="2"/>
      <c r="BE65" s="2"/>
    </row>
    <row r="66" spans="1:57" ht="15">
      <c r="A66" s="180"/>
      <c r="B66" s="154" t="s">
        <v>99</v>
      </c>
      <c r="C66" s="155">
        <f>SUM(C67)</f>
        <v>100000000</v>
      </c>
      <c r="D66" s="176"/>
      <c r="E66" s="185"/>
      <c r="F66" s="176"/>
      <c r="G66" s="185"/>
      <c r="H66" s="176"/>
      <c r="I66" s="185"/>
      <c r="J66" s="176"/>
      <c r="K66" s="185"/>
      <c r="L66" s="176"/>
      <c r="M66" s="185"/>
      <c r="N66" s="176"/>
      <c r="O66" s="185"/>
      <c r="P66" s="176"/>
      <c r="Q66" s="185"/>
      <c r="R66" s="176"/>
      <c r="S66" s="185"/>
      <c r="T66" s="176"/>
      <c r="U66" s="185"/>
      <c r="V66" s="176"/>
      <c r="W66" s="185"/>
      <c r="X66" s="176"/>
      <c r="Y66" s="185"/>
      <c r="Z66" s="176"/>
      <c r="AA66" s="185"/>
      <c r="AB66" s="176"/>
      <c r="AC66" s="185"/>
      <c r="AD66" s="176"/>
      <c r="AE66" s="185"/>
      <c r="AF66" s="176"/>
      <c r="AG66" s="185"/>
      <c r="AH66" s="176"/>
      <c r="AI66" s="185"/>
      <c r="AJ66" s="176"/>
      <c r="AK66" s="185"/>
      <c r="AL66" s="176"/>
      <c r="AM66" s="185"/>
      <c r="AN66" s="176"/>
      <c r="AO66" s="185"/>
      <c r="AP66" s="176"/>
      <c r="AQ66" s="185"/>
      <c r="AR66" s="176"/>
      <c r="AS66" s="185"/>
      <c r="AT66" s="176"/>
      <c r="AU66" s="185"/>
      <c r="AV66" s="176"/>
      <c r="AW66" s="185"/>
      <c r="AX66" s="176"/>
      <c r="AY66" s="185"/>
      <c r="AZ66" s="182"/>
      <c r="BA66" s="185"/>
      <c r="BB66" s="176"/>
      <c r="BC66" s="185"/>
      <c r="BD66" s="2"/>
      <c r="BE66" s="2"/>
    </row>
    <row r="67" spans="1:57" ht="15">
      <c r="A67" s="189"/>
      <c r="B67" s="192" t="s">
        <v>100</v>
      </c>
      <c r="C67" s="190">
        <v>100000000</v>
      </c>
      <c r="D67" s="176">
        <v>0</v>
      </c>
      <c r="E67" s="185">
        <f>SUM(D67/C67)*100</f>
        <v>0</v>
      </c>
      <c r="F67" s="176"/>
      <c r="G67" s="185">
        <f>SUM(F67/C67)*100</f>
        <v>0</v>
      </c>
      <c r="H67" s="176">
        <v>0</v>
      </c>
      <c r="I67" s="185">
        <f>SUM(H67/C67)*100</f>
        <v>0</v>
      </c>
      <c r="J67" s="176"/>
      <c r="K67" s="185">
        <f>SUM(J67/C67)*100</f>
        <v>0</v>
      </c>
      <c r="L67" s="176">
        <v>0</v>
      </c>
      <c r="M67" s="185">
        <f>SUM(L67/C67)*100</f>
        <v>0</v>
      </c>
      <c r="N67" s="176"/>
      <c r="O67" s="185">
        <f>SUM(N67/C67)*100</f>
        <v>0</v>
      </c>
      <c r="P67" s="176"/>
      <c r="Q67" s="185">
        <f>SUM(P67/C67)*100</f>
        <v>0</v>
      </c>
      <c r="R67" s="176"/>
      <c r="S67" s="185">
        <f>SUM(R67/C67)*100</f>
        <v>0</v>
      </c>
      <c r="T67" s="176"/>
      <c r="U67" s="185">
        <f>SUM(T67/C67)*100</f>
        <v>0</v>
      </c>
      <c r="V67" s="176"/>
      <c r="W67" s="185">
        <f>SUM(V67/C67)*100</f>
        <v>0</v>
      </c>
      <c r="X67" s="176"/>
      <c r="Y67" s="185">
        <f>SUM(X67/C67)*100</f>
        <v>0</v>
      </c>
      <c r="Z67" s="176"/>
      <c r="AA67" s="185">
        <f>SUM(Z67/C67)*100</f>
        <v>0</v>
      </c>
      <c r="AB67" s="176"/>
      <c r="AC67" s="185">
        <f>SUM(AB67/C67)*100</f>
        <v>0</v>
      </c>
      <c r="AD67" s="176"/>
      <c r="AE67" s="185">
        <f>SUM(AD67/C67)*100</f>
        <v>0</v>
      </c>
      <c r="AF67" s="176"/>
      <c r="AG67" s="185">
        <f>SUM(AF67/C67)*100</f>
        <v>0</v>
      </c>
      <c r="AH67" s="176"/>
      <c r="AI67" s="185">
        <f>SUM(AH67/C67)*100</f>
        <v>0</v>
      </c>
      <c r="AJ67" s="176"/>
      <c r="AK67" s="185">
        <f>SUM(AJ67/C67)*100</f>
        <v>0</v>
      </c>
      <c r="AL67" s="176"/>
      <c r="AM67" s="185">
        <f>SUM(AL67/C67)*100</f>
        <v>0</v>
      </c>
      <c r="AN67" s="176"/>
      <c r="AO67" s="185">
        <f>SUM(AN67/C67)*100</f>
        <v>0</v>
      </c>
      <c r="AP67" s="176"/>
      <c r="AQ67" s="185">
        <f>SUM(AP67/C67)*100</f>
        <v>0</v>
      </c>
      <c r="AR67" s="176"/>
      <c r="AS67" s="185">
        <f>SUM(AR67/C67)*100</f>
        <v>0</v>
      </c>
      <c r="AT67" s="176"/>
      <c r="AU67" s="185">
        <f>SUM(AT67/C67)*100</f>
        <v>0</v>
      </c>
      <c r="AV67" s="176"/>
      <c r="AW67" s="185">
        <f>SUM(AV67/C67)*100</f>
        <v>0</v>
      </c>
      <c r="AX67" s="176"/>
      <c r="AY67" s="185">
        <f>SUM(AX67/C67)*100</f>
        <v>0</v>
      </c>
      <c r="AZ67" s="182">
        <f>SUM(D67,H67,L67,P67,T67,X67,AB67,AF67,AJ67,AN67,AR67,AV67)</f>
        <v>0</v>
      </c>
      <c r="BA67" s="185">
        <f>SUM(AZ67/C67)*100</f>
        <v>0</v>
      </c>
      <c r="BB67" s="176">
        <f>SUM(F67,J67,N67,R67,V67,Z67,AD67,AH67,AL67,AP67,AT67,AX67)</f>
        <v>0</v>
      </c>
      <c r="BC67" s="185">
        <f>SUM(BB67/C67)*100</f>
        <v>0</v>
      </c>
      <c r="BD67" s="2"/>
      <c r="BE67" s="2"/>
    </row>
    <row r="68" spans="1:57" ht="15">
      <c r="A68" s="180"/>
      <c r="B68" s="163" t="s">
        <v>101</v>
      </c>
      <c r="C68" s="148">
        <f>SUM(C69:C71)</f>
        <v>1950000000</v>
      </c>
      <c r="D68" s="176"/>
      <c r="E68" s="185"/>
      <c r="F68" s="176"/>
      <c r="G68" s="185"/>
      <c r="H68" s="176"/>
      <c r="I68" s="185"/>
      <c r="J68" s="176"/>
      <c r="K68" s="185"/>
      <c r="L68" s="176"/>
      <c r="M68" s="185"/>
      <c r="N68" s="176"/>
      <c r="O68" s="185"/>
      <c r="P68" s="176"/>
      <c r="Q68" s="185"/>
      <c r="R68" s="176"/>
      <c r="S68" s="185"/>
      <c r="T68" s="176"/>
      <c r="U68" s="185"/>
      <c r="V68" s="176"/>
      <c r="W68" s="185"/>
      <c r="X68" s="176"/>
      <c r="Y68" s="185"/>
      <c r="Z68" s="176"/>
      <c r="AA68" s="185"/>
      <c r="AB68" s="176"/>
      <c r="AC68" s="185"/>
      <c r="AD68" s="176"/>
      <c r="AE68" s="185"/>
      <c r="AF68" s="176"/>
      <c r="AG68" s="185"/>
      <c r="AH68" s="176"/>
      <c r="AI68" s="185"/>
      <c r="AJ68" s="176"/>
      <c r="AK68" s="185"/>
      <c r="AL68" s="176"/>
      <c r="AM68" s="185"/>
      <c r="AN68" s="176"/>
      <c r="AO68" s="185"/>
      <c r="AP68" s="176"/>
      <c r="AQ68" s="185"/>
      <c r="AR68" s="176"/>
      <c r="AS68" s="185"/>
      <c r="AT68" s="176"/>
      <c r="AU68" s="185"/>
      <c r="AV68" s="176"/>
      <c r="AW68" s="185"/>
      <c r="AX68" s="176"/>
      <c r="AY68" s="185"/>
      <c r="AZ68" s="182"/>
      <c r="BA68" s="185"/>
      <c r="BB68" s="176"/>
      <c r="BC68" s="185"/>
      <c r="BD68" s="2"/>
      <c r="BE68" s="2"/>
    </row>
    <row r="69" spans="1:57" ht="15">
      <c r="A69" s="180"/>
      <c r="B69" s="121" t="s">
        <v>309</v>
      </c>
      <c r="C69" s="148"/>
      <c r="D69" s="176"/>
      <c r="E69" s="185"/>
      <c r="F69" s="176"/>
      <c r="G69" s="185"/>
      <c r="H69" s="176"/>
      <c r="I69" s="185"/>
      <c r="J69" s="176"/>
      <c r="K69" s="185"/>
      <c r="L69" s="176"/>
      <c r="M69" s="185"/>
      <c r="N69" s="176"/>
      <c r="O69" s="185"/>
      <c r="P69" s="176"/>
      <c r="Q69" s="185"/>
      <c r="R69" s="176"/>
      <c r="S69" s="185"/>
      <c r="T69" s="176"/>
      <c r="U69" s="185"/>
      <c r="V69" s="176"/>
      <c r="W69" s="185"/>
      <c r="X69" s="176"/>
      <c r="Y69" s="185"/>
      <c r="Z69" s="176"/>
      <c r="AA69" s="185"/>
      <c r="AB69" s="176"/>
      <c r="AC69" s="185"/>
      <c r="AD69" s="176"/>
      <c r="AE69" s="185"/>
      <c r="AF69" s="176"/>
      <c r="AG69" s="185"/>
      <c r="AH69" s="176"/>
      <c r="AI69" s="185"/>
      <c r="AJ69" s="176"/>
      <c r="AK69" s="185"/>
      <c r="AL69" s="176"/>
      <c r="AM69" s="185"/>
      <c r="AN69" s="176"/>
      <c r="AO69" s="185"/>
      <c r="AP69" s="176"/>
      <c r="AQ69" s="185"/>
      <c r="AR69" s="176"/>
      <c r="AS69" s="185"/>
      <c r="AT69" s="176"/>
      <c r="AU69" s="185"/>
      <c r="AV69" s="176"/>
      <c r="AW69" s="185"/>
      <c r="AX69" s="176"/>
      <c r="AY69" s="185"/>
      <c r="AZ69" s="182"/>
      <c r="BA69" s="185"/>
      <c r="BB69" s="176"/>
      <c r="BC69" s="185"/>
      <c r="BD69" s="2"/>
      <c r="BE69" s="2"/>
    </row>
    <row r="70" spans="1:57" ht="15">
      <c r="A70" s="180"/>
      <c r="B70" s="122" t="s">
        <v>102</v>
      </c>
      <c r="C70" s="153">
        <v>1000000000</v>
      </c>
      <c r="D70" s="176">
        <v>0</v>
      </c>
      <c r="E70" s="185">
        <f>SUM(D70/C70)*100</f>
        <v>0</v>
      </c>
      <c r="F70" s="176"/>
      <c r="G70" s="185">
        <f>SUM(F70/C70)*100</f>
        <v>0</v>
      </c>
      <c r="H70" s="176">
        <v>0</v>
      </c>
      <c r="I70" s="185">
        <f>SUM(H70/C70)*100</f>
        <v>0</v>
      </c>
      <c r="J70" s="176"/>
      <c r="K70" s="185">
        <f>SUM(J70/C70)*100</f>
        <v>0</v>
      </c>
      <c r="L70" s="176">
        <v>0</v>
      </c>
      <c r="M70" s="185">
        <f>SUM(L70/C70)*100</f>
        <v>0</v>
      </c>
      <c r="N70" s="176"/>
      <c r="O70" s="185">
        <f>SUM(N70/C70)*100</f>
        <v>0</v>
      </c>
      <c r="P70" s="176"/>
      <c r="Q70" s="185">
        <f>SUM(P70/C70)*100</f>
        <v>0</v>
      </c>
      <c r="R70" s="176"/>
      <c r="S70" s="185">
        <f>SUM(R70/C70)*100</f>
        <v>0</v>
      </c>
      <c r="T70" s="176"/>
      <c r="U70" s="185">
        <f>SUM(T70/C70)*100</f>
        <v>0</v>
      </c>
      <c r="V70" s="176"/>
      <c r="W70" s="185">
        <f>SUM(V70/C70)*100</f>
        <v>0</v>
      </c>
      <c r="X70" s="176"/>
      <c r="Y70" s="185">
        <f>SUM(X70/C70)*100</f>
        <v>0</v>
      </c>
      <c r="Z70" s="176"/>
      <c r="AA70" s="185">
        <f>SUM(Z70/C70)*100</f>
        <v>0</v>
      </c>
      <c r="AB70" s="176"/>
      <c r="AC70" s="185">
        <f>SUM(AB70/C70)*100</f>
        <v>0</v>
      </c>
      <c r="AD70" s="176"/>
      <c r="AE70" s="185">
        <f>SUM(AD70/C70)*100</f>
        <v>0</v>
      </c>
      <c r="AF70" s="176"/>
      <c r="AG70" s="185">
        <f>SUM(AF70/C70)*100</f>
        <v>0</v>
      </c>
      <c r="AH70" s="176"/>
      <c r="AI70" s="185">
        <f>SUM(AH70/C70)*100</f>
        <v>0</v>
      </c>
      <c r="AJ70" s="176"/>
      <c r="AK70" s="185">
        <f>SUM(AJ70/C70)*100</f>
        <v>0</v>
      </c>
      <c r="AL70" s="176"/>
      <c r="AM70" s="185">
        <f>SUM(AL70/C70)*100</f>
        <v>0</v>
      </c>
      <c r="AN70" s="176"/>
      <c r="AO70" s="185">
        <f>SUM(AN70/C70)*100</f>
        <v>0</v>
      </c>
      <c r="AP70" s="176"/>
      <c r="AQ70" s="185">
        <f>SUM(AP70/C70)*100</f>
        <v>0</v>
      </c>
      <c r="AR70" s="176"/>
      <c r="AS70" s="185">
        <f>SUM(AR70/C70)*100</f>
        <v>0</v>
      </c>
      <c r="AT70" s="176"/>
      <c r="AU70" s="185">
        <f>SUM(AT70/C70)*100</f>
        <v>0</v>
      </c>
      <c r="AV70" s="176"/>
      <c r="AW70" s="185">
        <f>SUM(AV70/C70)*100</f>
        <v>0</v>
      </c>
      <c r="AX70" s="176"/>
      <c r="AY70" s="185">
        <f>SUM(AX70/C70)*100</f>
        <v>0</v>
      </c>
      <c r="AZ70" s="182">
        <f>SUM(D70,H70,L70,P70,T70,X70,AB70,AF70,AJ70,AN70,AR70,AV70)</f>
        <v>0</v>
      </c>
      <c r="BA70" s="185">
        <f>SUM(AZ70/C70)*100</f>
        <v>0</v>
      </c>
      <c r="BB70" s="176">
        <f>SUM(F70,J70,N70,R70,V70,Z70,AD70,AH70,AL70,AP70,AT70,AX70)</f>
        <v>0</v>
      </c>
      <c r="BC70" s="185">
        <f>SUM(BB70/C70)*100</f>
        <v>0</v>
      </c>
      <c r="BD70" s="2"/>
      <c r="BE70" s="2"/>
    </row>
    <row r="71" spans="1:57" ht="15">
      <c r="A71" s="180"/>
      <c r="B71" s="122" t="s">
        <v>103</v>
      </c>
      <c r="C71" s="153">
        <f>SUM(C72:C76)</f>
        <v>950000000</v>
      </c>
      <c r="D71" s="176"/>
      <c r="E71" s="185"/>
      <c r="F71" s="176"/>
      <c r="G71" s="185"/>
      <c r="H71" s="176"/>
      <c r="I71" s="185"/>
      <c r="J71" s="176"/>
      <c r="K71" s="185"/>
      <c r="L71" s="176"/>
      <c r="M71" s="185"/>
      <c r="N71" s="176"/>
      <c r="O71" s="185"/>
      <c r="P71" s="176"/>
      <c r="Q71" s="185"/>
      <c r="R71" s="176"/>
      <c r="S71" s="185"/>
      <c r="T71" s="176"/>
      <c r="U71" s="185"/>
      <c r="V71" s="176"/>
      <c r="W71" s="185"/>
      <c r="X71" s="176"/>
      <c r="Y71" s="185"/>
      <c r="Z71" s="176"/>
      <c r="AA71" s="185"/>
      <c r="AB71" s="176"/>
      <c r="AC71" s="185"/>
      <c r="AD71" s="176"/>
      <c r="AE71" s="185"/>
      <c r="AF71" s="176"/>
      <c r="AG71" s="185"/>
      <c r="AH71" s="176"/>
      <c r="AI71" s="185"/>
      <c r="AJ71" s="176"/>
      <c r="AK71" s="185"/>
      <c r="AL71" s="176"/>
      <c r="AM71" s="185"/>
      <c r="AN71" s="176"/>
      <c r="AO71" s="185"/>
      <c r="AP71" s="176"/>
      <c r="AQ71" s="185"/>
      <c r="AR71" s="176"/>
      <c r="AS71" s="185"/>
      <c r="AT71" s="176"/>
      <c r="AU71" s="185"/>
      <c r="AV71" s="176"/>
      <c r="AW71" s="185"/>
      <c r="AX71" s="176"/>
      <c r="AY71" s="185"/>
      <c r="AZ71" s="182"/>
      <c r="BA71" s="185"/>
      <c r="BB71" s="176"/>
      <c r="BC71" s="185"/>
      <c r="BD71" s="2"/>
      <c r="BE71" s="2"/>
    </row>
    <row r="72" spans="1:57" ht="15">
      <c r="A72" s="180"/>
      <c r="B72" s="41" t="s">
        <v>318</v>
      </c>
      <c r="C72" s="143">
        <v>400000000</v>
      </c>
      <c r="D72" s="176">
        <v>0</v>
      </c>
      <c r="E72" s="185">
        <f>SUM(D72/C72)*100</f>
        <v>0</v>
      </c>
      <c r="F72" s="176"/>
      <c r="G72" s="185">
        <f>SUM(F72/C72)*100</f>
        <v>0</v>
      </c>
      <c r="H72" s="176">
        <v>0</v>
      </c>
      <c r="I72" s="185">
        <f>SUM(H72/C72)*100</f>
        <v>0</v>
      </c>
      <c r="J72" s="176"/>
      <c r="K72" s="185">
        <f>SUM(J72/C72)*100</f>
        <v>0</v>
      </c>
      <c r="L72" s="176">
        <v>0</v>
      </c>
      <c r="M72" s="185">
        <f>SUM(L72/C72)*100</f>
        <v>0</v>
      </c>
      <c r="N72" s="176"/>
      <c r="O72" s="185">
        <f>SUM(N72/C72)*100</f>
        <v>0</v>
      </c>
      <c r="P72" s="176"/>
      <c r="Q72" s="185">
        <f>SUM(P72/C72)*100</f>
        <v>0</v>
      </c>
      <c r="R72" s="176"/>
      <c r="S72" s="185">
        <f>SUM(R72/C72)*100</f>
        <v>0</v>
      </c>
      <c r="T72" s="176"/>
      <c r="U72" s="185">
        <f>SUM(T72/C72)*100</f>
        <v>0</v>
      </c>
      <c r="V72" s="176"/>
      <c r="W72" s="185">
        <f>SUM(V72/C72)*100</f>
        <v>0</v>
      </c>
      <c r="X72" s="176"/>
      <c r="Y72" s="185">
        <f>SUM(X72/C72)*100</f>
        <v>0</v>
      </c>
      <c r="Z72" s="176"/>
      <c r="AA72" s="185">
        <f>SUM(Z72/C72)*100</f>
        <v>0</v>
      </c>
      <c r="AB72" s="176"/>
      <c r="AC72" s="185">
        <f>SUM(AB72/C72)*100</f>
        <v>0</v>
      </c>
      <c r="AD72" s="176"/>
      <c r="AE72" s="185">
        <f>SUM(AD72/C72)*100</f>
        <v>0</v>
      </c>
      <c r="AF72" s="176"/>
      <c r="AG72" s="185">
        <f>SUM(AF72/C72)*100</f>
        <v>0</v>
      </c>
      <c r="AH72" s="176"/>
      <c r="AI72" s="185">
        <f>SUM(AH72/C72)*100</f>
        <v>0</v>
      </c>
      <c r="AJ72" s="176"/>
      <c r="AK72" s="185">
        <f>SUM(AJ72/C72)*100</f>
        <v>0</v>
      </c>
      <c r="AL72" s="176"/>
      <c r="AM72" s="185">
        <f>SUM(AL72/C72)*100</f>
        <v>0</v>
      </c>
      <c r="AN72" s="176"/>
      <c r="AO72" s="185">
        <f>SUM(AN72/C72)*100</f>
        <v>0</v>
      </c>
      <c r="AP72" s="176"/>
      <c r="AQ72" s="185">
        <f>SUM(AP72/C72)*100</f>
        <v>0</v>
      </c>
      <c r="AR72" s="176"/>
      <c r="AS72" s="185">
        <f>SUM(AR72/C72)*100</f>
        <v>0</v>
      </c>
      <c r="AT72" s="176"/>
      <c r="AU72" s="185">
        <f>SUM(AT72/C72)*100</f>
        <v>0</v>
      </c>
      <c r="AV72" s="176"/>
      <c r="AW72" s="185">
        <f>SUM(AV72/C72)*100</f>
        <v>0</v>
      </c>
      <c r="AX72" s="176"/>
      <c r="AY72" s="185">
        <f>SUM(AX72/C72)*100</f>
        <v>0</v>
      </c>
      <c r="AZ72" s="182">
        <f>SUM(D72,H72,L72,P72,T72,X72,AB72,AF72,AJ72,AN72,AR72,AV72)</f>
        <v>0</v>
      </c>
      <c r="BA72" s="185">
        <f>SUM(AZ72/C72)*100</f>
        <v>0</v>
      </c>
      <c r="BB72" s="176">
        <f>SUM(F72,J72,N72,R72,V72,Z72,AD72,AH72,AL72,AP72,AT72,AX72)</f>
        <v>0</v>
      </c>
      <c r="BC72" s="185">
        <f>SUM(BB72/C72)*100</f>
        <v>0</v>
      </c>
      <c r="BD72" s="2"/>
      <c r="BE72" s="2"/>
    </row>
    <row r="73" spans="1:57" ht="15">
      <c r="A73" s="180"/>
      <c r="B73" s="123" t="s">
        <v>104</v>
      </c>
      <c r="C73" s="143">
        <v>350000000</v>
      </c>
      <c r="D73" s="176">
        <v>0</v>
      </c>
      <c r="E73" s="185">
        <f>SUM(D73/C73)*100</f>
        <v>0</v>
      </c>
      <c r="F73" s="176"/>
      <c r="G73" s="185">
        <f>SUM(F73/C73)*100</f>
        <v>0</v>
      </c>
      <c r="H73" s="176">
        <v>0</v>
      </c>
      <c r="I73" s="185">
        <f>SUM(H73/C73)*100</f>
        <v>0</v>
      </c>
      <c r="J73" s="176"/>
      <c r="K73" s="185">
        <f>SUM(J73/C73)*100</f>
        <v>0</v>
      </c>
      <c r="L73" s="176">
        <v>67725000</v>
      </c>
      <c r="M73" s="185">
        <f>SUM(L73/C73)*100</f>
        <v>19.35</v>
      </c>
      <c r="N73" s="176"/>
      <c r="O73" s="185">
        <f>SUM(N73/C73)*100</f>
        <v>0</v>
      </c>
      <c r="P73" s="176"/>
      <c r="Q73" s="185">
        <f>SUM(P73/C73)*100</f>
        <v>0</v>
      </c>
      <c r="R73" s="176"/>
      <c r="S73" s="185">
        <f>SUM(R73/C73)*100</f>
        <v>0</v>
      </c>
      <c r="T73" s="176"/>
      <c r="U73" s="185">
        <f>SUM(T73/C73)*100</f>
        <v>0</v>
      </c>
      <c r="V73" s="176"/>
      <c r="W73" s="185">
        <f>SUM(V73/C73)*100</f>
        <v>0</v>
      </c>
      <c r="X73" s="176"/>
      <c r="Y73" s="185">
        <f>SUM(X73/C73)*100</f>
        <v>0</v>
      </c>
      <c r="Z73" s="176"/>
      <c r="AA73" s="185">
        <f>SUM(Z73/C73)*100</f>
        <v>0</v>
      </c>
      <c r="AB73" s="176"/>
      <c r="AC73" s="185">
        <f>SUM(AB73/C73)*100</f>
        <v>0</v>
      </c>
      <c r="AD73" s="176"/>
      <c r="AE73" s="185">
        <f>SUM(AD73/C73)*100</f>
        <v>0</v>
      </c>
      <c r="AF73" s="176"/>
      <c r="AG73" s="185">
        <f>SUM(AF73/C73)*100</f>
        <v>0</v>
      </c>
      <c r="AH73" s="176"/>
      <c r="AI73" s="185">
        <f>SUM(AH73/C73)*100</f>
        <v>0</v>
      </c>
      <c r="AJ73" s="176"/>
      <c r="AK73" s="185">
        <f>SUM(AJ73/C73)*100</f>
        <v>0</v>
      </c>
      <c r="AL73" s="176"/>
      <c r="AM73" s="185">
        <f>SUM(AL73/C73)*100</f>
        <v>0</v>
      </c>
      <c r="AN73" s="176"/>
      <c r="AO73" s="185">
        <f>SUM(AN73/C73)*100</f>
        <v>0</v>
      </c>
      <c r="AP73" s="176"/>
      <c r="AQ73" s="185">
        <f>SUM(AP73/C73)*100</f>
        <v>0</v>
      </c>
      <c r="AR73" s="176"/>
      <c r="AS73" s="185">
        <f>SUM(AR73/C73)*100</f>
        <v>0</v>
      </c>
      <c r="AT73" s="176"/>
      <c r="AU73" s="185">
        <f>SUM(AT73/C73)*100</f>
        <v>0</v>
      </c>
      <c r="AV73" s="176"/>
      <c r="AW73" s="185">
        <f>SUM(AV73/C73)*100</f>
        <v>0</v>
      </c>
      <c r="AX73" s="176"/>
      <c r="AY73" s="185">
        <f>SUM(AX73/C73)*100</f>
        <v>0</v>
      </c>
      <c r="AZ73" s="182">
        <f>SUM(D73,H73,L73,P73,T73,X73,AB73,AF73,AJ73,AN73,AR73,AV73)</f>
        <v>67725000</v>
      </c>
      <c r="BA73" s="185">
        <f>SUM(AZ73/C73)*100</f>
        <v>19.35</v>
      </c>
      <c r="BB73" s="176">
        <f>SUM(F73,J73,N73,R73,V73,Z73,AD73,AH73,AL73,AP73,AT73,AX73)</f>
        <v>0</v>
      </c>
      <c r="BC73" s="185">
        <f>SUM(BB73/C73)*100</f>
        <v>0</v>
      </c>
      <c r="BD73" s="2"/>
      <c r="BE73" s="2"/>
    </row>
    <row r="74" spans="1:57" ht="15">
      <c r="A74" s="180"/>
      <c r="B74" s="123" t="s">
        <v>105</v>
      </c>
      <c r="C74" s="143">
        <v>100000000</v>
      </c>
      <c r="D74" s="176">
        <v>0</v>
      </c>
      <c r="E74" s="185">
        <f>SUM(D74/C74)*100</f>
        <v>0</v>
      </c>
      <c r="F74" s="176"/>
      <c r="G74" s="185">
        <f>SUM(F74/C74)*100</f>
        <v>0</v>
      </c>
      <c r="H74" s="176">
        <v>0</v>
      </c>
      <c r="I74" s="185">
        <f>SUM(H74/C74)*100</f>
        <v>0</v>
      </c>
      <c r="J74" s="176"/>
      <c r="K74" s="185">
        <f>SUM(J74/C74)*100</f>
        <v>0</v>
      </c>
      <c r="L74" s="176">
        <v>79685000</v>
      </c>
      <c r="M74" s="185">
        <f>SUM(L74/C74)*100</f>
        <v>79.68499999999999</v>
      </c>
      <c r="N74" s="176"/>
      <c r="O74" s="185">
        <f>SUM(N74/C74)*100</f>
        <v>0</v>
      </c>
      <c r="P74" s="176"/>
      <c r="Q74" s="185">
        <f>SUM(P74/C74)*100</f>
        <v>0</v>
      </c>
      <c r="R74" s="176"/>
      <c r="S74" s="185">
        <f>SUM(R74/C74)*100</f>
        <v>0</v>
      </c>
      <c r="T74" s="176"/>
      <c r="U74" s="185">
        <f>SUM(T74/C74)*100</f>
        <v>0</v>
      </c>
      <c r="V74" s="176"/>
      <c r="W74" s="185">
        <f>SUM(V74/C74)*100</f>
        <v>0</v>
      </c>
      <c r="X74" s="176"/>
      <c r="Y74" s="185">
        <f>SUM(X74/C74)*100</f>
        <v>0</v>
      </c>
      <c r="Z74" s="176"/>
      <c r="AA74" s="185">
        <f>SUM(Z74/C74)*100</f>
        <v>0</v>
      </c>
      <c r="AB74" s="176"/>
      <c r="AC74" s="185">
        <f>SUM(AB74/C74)*100</f>
        <v>0</v>
      </c>
      <c r="AD74" s="176"/>
      <c r="AE74" s="185">
        <f>SUM(AD74/C74)*100</f>
        <v>0</v>
      </c>
      <c r="AF74" s="176"/>
      <c r="AG74" s="185">
        <f>SUM(AF74/C74)*100</f>
        <v>0</v>
      </c>
      <c r="AH74" s="176"/>
      <c r="AI74" s="185">
        <f>SUM(AH74/C74)*100</f>
        <v>0</v>
      </c>
      <c r="AJ74" s="176"/>
      <c r="AK74" s="185">
        <f>SUM(AJ74/C74)*100</f>
        <v>0</v>
      </c>
      <c r="AL74" s="176"/>
      <c r="AM74" s="185">
        <f>SUM(AL74/C74)*100</f>
        <v>0</v>
      </c>
      <c r="AN74" s="176"/>
      <c r="AO74" s="185">
        <f>SUM(AN74/C74)*100</f>
        <v>0</v>
      </c>
      <c r="AP74" s="176"/>
      <c r="AQ74" s="185">
        <f>SUM(AP74/C74)*100</f>
        <v>0</v>
      </c>
      <c r="AR74" s="176"/>
      <c r="AS74" s="185">
        <f>SUM(AR74/C74)*100</f>
        <v>0</v>
      </c>
      <c r="AT74" s="176"/>
      <c r="AU74" s="185">
        <f>SUM(AT74/C74)*100</f>
        <v>0</v>
      </c>
      <c r="AV74" s="176"/>
      <c r="AW74" s="185">
        <f>SUM(AV74/C74)*100</f>
        <v>0</v>
      </c>
      <c r="AX74" s="176"/>
      <c r="AY74" s="185">
        <f>SUM(AX74/C74)*100</f>
        <v>0</v>
      </c>
      <c r="AZ74" s="182">
        <f>SUM(D74,H74,L74,P74,T74,X74,AB74,AF74,AJ74,AN74,AR74,AV74)</f>
        <v>79685000</v>
      </c>
      <c r="BA74" s="185">
        <f>SUM(AZ74/C74)*100</f>
        <v>79.68499999999999</v>
      </c>
      <c r="BB74" s="176">
        <f>SUM(F74,J74,N74,R74,V74,Z74,AD74,AH74,AL74,AP74,AT74,AX74)</f>
        <v>0</v>
      </c>
      <c r="BC74" s="185">
        <f>SUM(BB74/C74)*100</f>
        <v>0</v>
      </c>
      <c r="BD74" s="2"/>
      <c r="BE74" s="2"/>
    </row>
    <row r="75" spans="1:57" ht="15">
      <c r="A75" s="180"/>
      <c r="B75" s="41" t="s">
        <v>106</v>
      </c>
      <c r="C75" s="143">
        <v>15000000</v>
      </c>
      <c r="D75" s="176">
        <v>0</v>
      </c>
      <c r="E75" s="185">
        <f>SUM(D75/C75)*100</f>
        <v>0</v>
      </c>
      <c r="F75" s="176"/>
      <c r="G75" s="185">
        <f>SUM(F75/C75)*100</f>
        <v>0</v>
      </c>
      <c r="H75" s="176">
        <v>0</v>
      </c>
      <c r="I75" s="185">
        <f>SUM(H75/C75)*100</f>
        <v>0</v>
      </c>
      <c r="J75" s="176"/>
      <c r="K75" s="185">
        <f>SUM(J75/C75)*100</f>
        <v>0</v>
      </c>
      <c r="L75" s="176">
        <v>0</v>
      </c>
      <c r="M75" s="185">
        <f>SUM(L75/C75)*100</f>
        <v>0</v>
      </c>
      <c r="N75" s="176"/>
      <c r="O75" s="185">
        <f>SUM(N75/C75)*100</f>
        <v>0</v>
      </c>
      <c r="P75" s="176"/>
      <c r="Q75" s="185">
        <f>SUM(P75/C75)*100</f>
        <v>0</v>
      </c>
      <c r="R75" s="176"/>
      <c r="S75" s="185">
        <f>SUM(R75/C75)*100</f>
        <v>0</v>
      </c>
      <c r="T75" s="176"/>
      <c r="U75" s="185">
        <f>SUM(T75/C75)*100</f>
        <v>0</v>
      </c>
      <c r="V75" s="176"/>
      <c r="W75" s="185">
        <f>SUM(V75/C75)*100</f>
        <v>0</v>
      </c>
      <c r="X75" s="176"/>
      <c r="Y75" s="185">
        <f>SUM(X75/C75)*100</f>
        <v>0</v>
      </c>
      <c r="Z75" s="176"/>
      <c r="AA75" s="185">
        <f>SUM(Z75/C75)*100</f>
        <v>0</v>
      </c>
      <c r="AB75" s="176"/>
      <c r="AC75" s="185">
        <f>SUM(AB75/C75)*100</f>
        <v>0</v>
      </c>
      <c r="AD75" s="176"/>
      <c r="AE75" s="185">
        <f>SUM(AD75/C75)*100</f>
        <v>0</v>
      </c>
      <c r="AF75" s="176"/>
      <c r="AG75" s="185">
        <f>SUM(AF75/C75)*100</f>
        <v>0</v>
      </c>
      <c r="AH75" s="176"/>
      <c r="AI75" s="185">
        <f>SUM(AH75/C75)*100</f>
        <v>0</v>
      </c>
      <c r="AJ75" s="176"/>
      <c r="AK75" s="185">
        <f>SUM(AJ75/C75)*100</f>
        <v>0</v>
      </c>
      <c r="AL75" s="176"/>
      <c r="AM75" s="185">
        <f>SUM(AL75/C75)*100</f>
        <v>0</v>
      </c>
      <c r="AN75" s="176"/>
      <c r="AO75" s="185">
        <f>SUM(AN75/C75)*100</f>
        <v>0</v>
      </c>
      <c r="AP75" s="176"/>
      <c r="AQ75" s="185">
        <f>SUM(AP75/C75)*100</f>
        <v>0</v>
      </c>
      <c r="AR75" s="176"/>
      <c r="AS75" s="185">
        <f>SUM(AR75/C75)*100</f>
        <v>0</v>
      </c>
      <c r="AT75" s="176"/>
      <c r="AU75" s="185">
        <f>SUM(AT75/C75)*100</f>
        <v>0</v>
      </c>
      <c r="AV75" s="176"/>
      <c r="AW75" s="185">
        <f>SUM(AV75/C75)*100</f>
        <v>0</v>
      </c>
      <c r="AX75" s="176"/>
      <c r="AY75" s="185">
        <f>SUM(AX75/C75)*100</f>
        <v>0</v>
      </c>
      <c r="AZ75" s="182">
        <f>SUM(D75,H75,L75,P75,T75,X75,AB75,AF75,AJ75,AN75,AR75,AV75)</f>
        <v>0</v>
      </c>
      <c r="BA75" s="185">
        <f>SUM(AZ75/C75)*100</f>
        <v>0</v>
      </c>
      <c r="BB75" s="176">
        <f>SUM(F75,J75,N75,R75,V75,Z75,AD75,AH75,AL75,AP75,AT75,AX75)</f>
        <v>0</v>
      </c>
      <c r="BC75" s="185">
        <f>SUM(BB75/C75)*100</f>
        <v>0</v>
      </c>
      <c r="BD75" s="2"/>
      <c r="BE75" s="2"/>
    </row>
    <row r="76" spans="1:57" ht="15">
      <c r="A76" s="180"/>
      <c r="B76" s="41" t="s">
        <v>319</v>
      </c>
      <c r="C76" s="143">
        <v>85000000</v>
      </c>
      <c r="D76" s="176">
        <v>0</v>
      </c>
      <c r="E76" s="185">
        <f>SUM(D76/C76)*100</f>
        <v>0</v>
      </c>
      <c r="F76" s="176"/>
      <c r="G76" s="185">
        <f>SUM(F76/C76)*100</f>
        <v>0</v>
      </c>
      <c r="H76" s="176">
        <v>0</v>
      </c>
      <c r="I76" s="185">
        <f>SUM(H76/C76)*100</f>
        <v>0</v>
      </c>
      <c r="J76" s="176"/>
      <c r="K76" s="185">
        <f>SUM(J76/C76)*100</f>
        <v>0</v>
      </c>
      <c r="L76" s="176">
        <v>0</v>
      </c>
      <c r="M76" s="185">
        <f>SUM(L76/C76)*100</f>
        <v>0</v>
      </c>
      <c r="N76" s="176"/>
      <c r="O76" s="185">
        <f>SUM(N76/C76)*100</f>
        <v>0</v>
      </c>
      <c r="P76" s="176"/>
      <c r="Q76" s="185">
        <f>SUM(P76/C76)*100</f>
        <v>0</v>
      </c>
      <c r="R76" s="176"/>
      <c r="S76" s="185">
        <f>SUM(R76/C76)*100</f>
        <v>0</v>
      </c>
      <c r="T76" s="176"/>
      <c r="U76" s="185">
        <f>SUM(T76/C76)*100</f>
        <v>0</v>
      </c>
      <c r="V76" s="176"/>
      <c r="W76" s="185">
        <f>SUM(V76/C76)*100</f>
        <v>0</v>
      </c>
      <c r="X76" s="176"/>
      <c r="Y76" s="185">
        <f>SUM(X76/C76)*100</f>
        <v>0</v>
      </c>
      <c r="Z76" s="176"/>
      <c r="AA76" s="185">
        <f>SUM(Z76/C76)*100</f>
        <v>0</v>
      </c>
      <c r="AB76" s="176"/>
      <c r="AC76" s="185">
        <f>SUM(AB76/C76)*100</f>
        <v>0</v>
      </c>
      <c r="AD76" s="176"/>
      <c r="AE76" s="185">
        <f>SUM(AD76/C76)*100</f>
        <v>0</v>
      </c>
      <c r="AF76" s="176"/>
      <c r="AG76" s="185">
        <f>SUM(AF76/C76)*100</f>
        <v>0</v>
      </c>
      <c r="AH76" s="176"/>
      <c r="AI76" s="185">
        <f>SUM(AH76/C76)*100</f>
        <v>0</v>
      </c>
      <c r="AJ76" s="176"/>
      <c r="AK76" s="185">
        <f>SUM(AJ76/C76)*100</f>
        <v>0</v>
      </c>
      <c r="AL76" s="176"/>
      <c r="AM76" s="185">
        <f>SUM(AL76/C76)*100</f>
        <v>0</v>
      </c>
      <c r="AN76" s="176"/>
      <c r="AO76" s="185">
        <f>SUM(AN76/C76)*100</f>
        <v>0</v>
      </c>
      <c r="AP76" s="176"/>
      <c r="AQ76" s="185">
        <f>SUM(AP76/C76)*100</f>
        <v>0</v>
      </c>
      <c r="AR76" s="176"/>
      <c r="AS76" s="185">
        <f>SUM(AR76/C76)*100</f>
        <v>0</v>
      </c>
      <c r="AT76" s="176"/>
      <c r="AU76" s="185">
        <f>SUM(AT76/C76)*100</f>
        <v>0</v>
      </c>
      <c r="AV76" s="176"/>
      <c r="AW76" s="185">
        <f>SUM(AV76/C76)*100</f>
        <v>0</v>
      </c>
      <c r="AX76" s="176"/>
      <c r="AY76" s="185">
        <f>SUM(AX76/C76)*100</f>
        <v>0</v>
      </c>
      <c r="AZ76" s="182">
        <f>SUM(D76,H76,L76,P76,T76,X76,AB76,AF76,AJ76,AN76,AR76,AV76)</f>
        <v>0</v>
      </c>
      <c r="BA76" s="185">
        <f>SUM(AZ76/C76)*100</f>
        <v>0</v>
      </c>
      <c r="BB76" s="176">
        <f>SUM(F76,J76,N76,R76,V76,Z76,AD76,AH76,AL76,AP76,AT76,AX76)</f>
        <v>0</v>
      </c>
      <c r="BC76" s="185">
        <f>SUM(BB76/C76)*100</f>
        <v>0</v>
      </c>
      <c r="BD76" s="2"/>
      <c r="BE76" s="2"/>
    </row>
    <row r="77" spans="1:57" ht="15">
      <c r="A77" s="180"/>
      <c r="B77" s="7"/>
      <c r="C77" s="178"/>
      <c r="D77" s="176"/>
      <c r="E77" s="185"/>
      <c r="F77" s="176"/>
      <c r="G77" s="185"/>
      <c r="H77" s="7"/>
      <c r="I77" s="185"/>
      <c r="J77" s="7"/>
      <c r="K77" s="185"/>
      <c r="L77" s="176"/>
      <c r="M77" s="185"/>
      <c r="N77" s="176"/>
      <c r="O77" s="187"/>
      <c r="P77" s="176"/>
      <c r="Q77" s="187"/>
      <c r="R77" s="176"/>
      <c r="S77" s="187"/>
      <c r="T77" s="176"/>
      <c r="U77" s="187"/>
      <c r="V77" s="176"/>
      <c r="W77" s="187"/>
      <c r="X77" s="176"/>
      <c r="Y77" s="187"/>
      <c r="Z77" s="176"/>
      <c r="AA77" s="187"/>
      <c r="AB77" s="176"/>
      <c r="AC77" s="187"/>
      <c r="AD77" s="176"/>
      <c r="AE77" s="187"/>
      <c r="AF77" s="176"/>
      <c r="AG77" s="187"/>
      <c r="AH77" s="176"/>
      <c r="AI77" s="187"/>
      <c r="AJ77" s="176"/>
      <c r="AK77" s="187"/>
      <c r="AL77" s="176"/>
      <c r="AM77" s="187"/>
      <c r="AN77" s="176"/>
      <c r="AO77" s="187"/>
      <c r="AP77" s="176"/>
      <c r="AQ77" s="187"/>
      <c r="AR77" s="176"/>
      <c r="AS77" s="187"/>
      <c r="AT77" s="176"/>
      <c r="AU77" s="187"/>
      <c r="AV77" s="176"/>
      <c r="AW77" s="187"/>
      <c r="AX77" s="176"/>
      <c r="AY77" s="187"/>
      <c r="AZ77" s="182"/>
      <c r="BA77" s="185"/>
      <c r="BB77" s="7"/>
      <c r="BC77" s="187"/>
      <c r="BD77" s="2"/>
      <c r="BE77" s="2"/>
    </row>
    <row r="78" spans="1:57" ht="15">
      <c r="A78" s="181"/>
      <c r="B78" s="8"/>
      <c r="C78" s="179"/>
      <c r="D78" s="177"/>
      <c r="E78" s="186"/>
      <c r="F78" s="177"/>
      <c r="G78" s="186"/>
      <c r="H78" s="8"/>
      <c r="I78" s="186"/>
      <c r="J78" s="8"/>
      <c r="K78" s="186"/>
      <c r="L78" s="177"/>
      <c r="M78" s="186"/>
      <c r="N78" s="177"/>
      <c r="O78" s="188"/>
      <c r="P78" s="177"/>
      <c r="Q78" s="188"/>
      <c r="R78" s="177"/>
      <c r="S78" s="188"/>
      <c r="T78" s="177"/>
      <c r="U78" s="188"/>
      <c r="V78" s="177"/>
      <c r="W78" s="188"/>
      <c r="X78" s="177"/>
      <c r="Y78" s="188"/>
      <c r="Z78" s="177"/>
      <c r="AA78" s="188"/>
      <c r="AB78" s="177"/>
      <c r="AC78" s="188"/>
      <c r="AD78" s="177"/>
      <c r="AE78" s="188"/>
      <c r="AF78" s="177"/>
      <c r="AG78" s="188"/>
      <c r="AH78" s="177"/>
      <c r="AI78" s="188"/>
      <c r="AJ78" s="177"/>
      <c r="AK78" s="188"/>
      <c r="AL78" s="177"/>
      <c r="AM78" s="188"/>
      <c r="AN78" s="177"/>
      <c r="AO78" s="188"/>
      <c r="AP78" s="177"/>
      <c r="AQ78" s="188"/>
      <c r="AR78" s="177"/>
      <c r="AS78" s="188"/>
      <c r="AT78" s="177"/>
      <c r="AU78" s="188"/>
      <c r="AV78" s="177"/>
      <c r="AW78" s="188"/>
      <c r="AX78" s="177"/>
      <c r="AY78" s="188"/>
      <c r="AZ78" s="183"/>
      <c r="BA78" s="186"/>
      <c r="BB78" s="8"/>
      <c r="BC78" s="188"/>
      <c r="BD78" s="9"/>
      <c r="BE78" s="9"/>
    </row>
    <row r="82" ht="15">
      <c r="BD82" s="3" t="s">
        <v>339</v>
      </c>
    </row>
    <row r="83" spans="2:57" ht="15">
      <c r="B83" t="s">
        <v>340</v>
      </c>
      <c r="BD83" s="5" t="s">
        <v>47</v>
      </c>
      <c r="BE83" t="s">
        <v>343</v>
      </c>
    </row>
    <row r="84" spans="2:57" ht="15">
      <c r="B84" t="s">
        <v>341</v>
      </c>
      <c r="BE84" t="s">
        <v>344</v>
      </c>
    </row>
    <row r="87" spans="2:56" ht="15">
      <c r="B87" t="s">
        <v>190</v>
      </c>
      <c r="BD87" s="4" t="s">
        <v>342</v>
      </c>
    </row>
    <row r="88" spans="2:57" ht="15">
      <c r="B88" t="s">
        <v>191</v>
      </c>
      <c r="BE88" t="s">
        <v>176</v>
      </c>
    </row>
  </sheetData>
  <sheetProtection/>
  <mergeCells count="46"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  <mergeCell ref="H5:I5"/>
    <mergeCell ref="J5:K5"/>
    <mergeCell ref="L4:O4"/>
    <mergeCell ref="L5:M5"/>
    <mergeCell ref="N5:O5"/>
    <mergeCell ref="P4:S4"/>
    <mergeCell ref="P5:Q5"/>
    <mergeCell ref="R5:S5"/>
    <mergeCell ref="AH5:AI5"/>
    <mergeCell ref="AJ4:AM4"/>
    <mergeCell ref="T4:W4"/>
    <mergeCell ref="T5:U5"/>
    <mergeCell ref="V5:W5"/>
    <mergeCell ref="X4:AA4"/>
    <mergeCell ref="X5:Y5"/>
    <mergeCell ref="Z5:AA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</mergeCells>
  <printOptions/>
  <pageMargins left="0.25" right="0.25" top="0.75" bottom="0.75" header="0.3" footer="0.3"/>
  <pageSetup fitToWidth="0" fitToHeight="1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76">
      <selection activeCell="A1" sqref="A1:I82"/>
    </sheetView>
  </sheetViews>
  <sheetFormatPr defaultColWidth="9.140625" defaultRowHeight="15"/>
  <cols>
    <col min="1" max="1" width="4.140625" style="0" customWidth="1"/>
    <col min="2" max="2" width="45.7109375" style="0" customWidth="1"/>
    <col min="3" max="3" width="23.140625" style="0" customWidth="1"/>
    <col min="4" max="4" width="18.140625" style="0" customWidth="1"/>
    <col min="5" max="5" width="6.28125" style="0" customWidth="1"/>
    <col min="6" max="6" width="18.140625" style="0" customWidth="1"/>
    <col min="7" max="7" width="6.28125" style="0" customWidth="1"/>
    <col min="8" max="8" width="18.00390625" style="0" customWidth="1"/>
    <col min="9" max="9" width="20.421875" style="0" customWidth="1"/>
  </cols>
  <sheetData>
    <row r="1" spans="1:9" ht="15" customHeight="1">
      <c r="A1" s="280" t="str">
        <f>'[1]Laporan Bulanan'!$A$1:$I$1</f>
        <v>LAPORAN PENGENDALIAN DAN RENCANA AKSI SAMPAI DENGAN BULAN AGUSTUS 2017 </v>
      </c>
      <c r="B1" s="281"/>
      <c r="C1" s="281"/>
      <c r="D1" s="281"/>
      <c r="E1" s="281"/>
      <c r="F1" s="281"/>
      <c r="G1" s="281"/>
      <c r="H1" s="281"/>
      <c r="I1" s="282"/>
    </row>
    <row r="2" spans="1:9" ht="15" customHeight="1">
      <c r="A2" s="283" t="s">
        <v>368</v>
      </c>
      <c r="B2" s="284"/>
      <c r="C2" s="284"/>
      <c r="D2" s="284"/>
      <c r="E2" s="284"/>
      <c r="F2" s="284"/>
      <c r="G2" s="284"/>
      <c r="H2" s="284"/>
      <c r="I2" s="285"/>
    </row>
    <row r="3" spans="1:9" ht="15">
      <c r="A3" s="286" t="s">
        <v>171</v>
      </c>
      <c r="B3" s="286" t="s">
        <v>172</v>
      </c>
      <c r="C3" s="289" t="s">
        <v>173</v>
      </c>
      <c r="D3" s="273" t="s">
        <v>346</v>
      </c>
      <c r="E3" s="275"/>
      <c r="F3" s="274" t="s">
        <v>347</v>
      </c>
      <c r="G3" s="275"/>
      <c r="H3" s="286" t="s">
        <v>174</v>
      </c>
      <c r="I3" s="286" t="s">
        <v>175</v>
      </c>
    </row>
    <row r="4" spans="1:9" ht="15">
      <c r="A4" s="287"/>
      <c r="B4" s="287"/>
      <c r="C4" s="290"/>
      <c r="D4" s="276"/>
      <c r="E4" s="278"/>
      <c r="F4" s="277"/>
      <c r="G4" s="278"/>
      <c r="H4" s="287"/>
      <c r="I4" s="287"/>
    </row>
    <row r="5" spans="1:9" ht="15">
      <c r="A5" s="288"/>
      <c r="B5" s="288"/>
      <c r="C5" s="291"/>
      <c r="D5" s="10" t="s">
        <v>348</v>
      </c>
      <c r="E5" s="175" t="s">
        <v>345</v>
      </c>
      <c r="F5" s="10" t="s">
        <v>348</v>
      </c>
      <c r="G5" s="11" t="s">
        <v>345</v>
      </c>
      <c r="H5" s="288"/>
      <c r="I5" s="288"/>
    </row>
    <row r="6" spans="1:9" ht="15">
      <c r="A6" s="1"/>
      <c r="B6" s="6"/>
      <c r="C6" s="1"/>
      <c r="D6" s="6"/>
      <c r="E6" s="184"/>
      <c r="F6" s="6"/>
      <c r="G6" s="184"/>
      <c r="H6" s="1"/>
      <c r="I6" s="1"/>
    </row>
    <row r="7" spans="1:9" ht="15">
      <c r="A7" s="2"/>
      <c r="B7" s="7"/>
      <c r="C7" s="2"/>
      <c r="D7" s="7"/>
      <c r="E7" s="187"/>
      <c r="F7" s="7"/>
      <c r="G7" s="187"/>
      <c r="H7" s="2"/>
      <c r="I7" s="2"/>
    </row>
    <row r="8" spans="1:9" ht="15">
      <c r="A8" s="180">
        <v>1</v>
      </c>
      <c r="B8" s="160" t="s">
        <v>9</v>
      </c>
      <c r="C8" s="159">
        <f>SUM(C9+C10)</f>
        <v>16992322000</v>
      </c>
      <c r="D8" s="176">
        <f>SUM(D9:D10)</f>
        <v>7640000000</v>
      </c>
      <c r="E8" s="187">
        <f>SUM(D8/C8*100)</f>
        <v>44.96148319223235</v>
      </c>
      <c r="F8" s="176">
        <f>SUM(F9:F10)</f>
        <v>6094685400</v>
      </c>
      <c r="G8" s="187">
        <f>SUM(F8/C8*100)</f>
        <v>35.867289944246586</v>
      </c>
      <c r="H8" s="2"/>
      <c r="I8" s="2"/>
    </row>
    <row r="9" spans="1:9" ht="25.5">
      <c r="A9" s="180"/>
      <c r="B9" s="158" t="s">
        <v>310</v>
      </c>
      <c r="C9" s="142">
        <v>1500000000</v>
      </c>
      <c r="D9" s="176">
        <v>1500000000</v>
      </c>
      <c r="E9" s="187">
        <f>SUM(D9/C9*100)</f>
        <v>100</v>
      </c>
      <c r="F9" s="176">
        <v>1315049000</v>
      </c>
      <c r="G9" s="187">
        <f>SUM(F9/C9*100)</f>
        <v>87.66993333333333</v>
      </c>
      <c r="H9" s="2"/>
      <c r="I9" s="2"/>
    </row>
    <row r="10" spans="1:9" ht="15">
      <c r="A10" s="189"/>
      <c r="B10" s="193" t="s">
        <v>308</v>
      </c>
      <c r="C10" s="194">
        <v>15492322000</v>
      </c>
      <c r="D10" s="178">
        <v>6140000000</v>
      </c>
      <c r="E10" s="187">
        <f>SUM(D10/C10*100)</f>
        <v>39.63253539398419</v>
      </c>
      <c r="F10" s="178">
        <v>4779636400</v>
      </c>
      <c r="G10" s="187">
        <f>SUM(F10/C10*100)</f>
        <v>30.851646383285864</v>
      </c>
      <c r="H10" s="2"/>
      <c r="I10" s="2"/>
    </row>
    <row r="11" spans="1:9" ht="15">
      <c r="A11" s="180">
        <v>2</v>
      </c>
      <c r="B11" s="161" t="s">
        <v>107</v>
      </c>
      <c r="C11" s="159">
        <f>C14+C71</f>
        <v>12945000000</v>
      </c>
      <c r="D11" s="198">
        <f>SUM(D14,D71)</f>
        <v>7794712419</v>
      </c>
      <c r="E11" s="187">
        <f>SUM(D11/C11*100)</f>
        <v>60.214078169177284</v>
      </c>
      <c r="F11" s="198">
        <f>SUM(F14,F71)</f>
        <v>7794712419</v>
      </c>
      <c r="G11" s="187">
        <f>SUM(F11/C11*100)</f>
        <v>60.214078169177284</v>
      </c>
      <c r="H11" s="2"/>
      <c r="I11" s="2"/>
    </row>
    <row r="12" spans="1:9" ht="15">
      <c r="A12" s="180"/>
      <c r="B12" s="161"/>
      <c r="C12" s="159"/>
      <c r="D12" s="176"/>
      <c r="E12" s="187"/>
      <c r="F12" s="176"/>
      <c r="G12" s="187"/>
      <c r="H12" s="2"/>
      <c r="I12" s="2"/>
    </row>
    <row r="13" spans="1:9" ht="15">
      <c r="A13" s="180"/>
      <c r="B13" s="161"/>
      <c r="C13" s="159"/>
      <c r="D13" s="176"/>
      <c r="E13" s="187"/>
      <c r="F13" s="176"/>
      <c r="G13" s="187"/>
      <c r="H13" s="2"/>
      <c r="I13" s="2"/>
    </row>
    <row r="14" spans="1:9" ht="15">
      <c r="A14" s="180"/>
      <c r="B14" s="162" t="s">
        <v>320</v>
      </c>
      <c r="C14" s="157">
        <f>C15+C29+C37+C65+C68</f>
        <v>10995000000</v>
      </c>
      <c r="D14" s="200">
        <f>D15+D29+D37+D65+D68</f>
        <v>7211235419</v>
      </c>
      <c r="E14" s="199">
        <f aca="true" t="shared" si="0" ref="E14:E25">SUM(D14/C14*100)</f>
        <v>65.58649767166894</v>
      </c>
      <c r="F14" s="200">
        <f>F15+F29+F37+F65+F68</f>
        <v>7211235419</v>
      </c>
      <c r="G14" s="199">
        <f aca="true" t="shared" si="1" ref="G14:G25">SUM(F14/C14*100)</f>
        <v>65.58649767166894</v>
      </c>
      <c r="H14" s="2"/>
      <c r="I14" s="2"/>
    </row>
    <row r="15" spans="1:9" ht="15">
      <c r="A15" s="180"/>
      <c r="B15" s="156" t="s">
        <v>64</v>
      </c>
      <c r="C15" s="157">
        <f>SUM(C16:C28)</f>
        <v>3235000000</v>
      </c>
      <c r="D15" s="198">
        <v>2416321737</v>
      </c>
      <c r="E15" s="199">
        <f t="shared" si="0"/>
        <v>74.69309851622874</v>
      </c>
      <c r="F15" s="198">
        <v>2416321737</v>
      </c>
      <c r="G15" s="199">
        <f t="shared" si="1"/>
        <v>74.69309851622874</v>
      </c>
      <c r="H15" s="2"/>
      <c r="I15" s="2" t="s">
        <v>369</v>
      </c>
    </row>
    <row r="16" spans="1:9" ht="15">
      <c r="A16" s="180"/>
      <c r="B16" s="41" t="s">
        <v>73</v>
      </c>
      <c r="C16" s="143">
        <v>40000000</v>
      </c>
      <c r="D16" s="176">
        <v>0</v>
      </c>
      <c r="E16" s="187">
        <f t="shared" si="0"/>
        <v>0</v>
      </c>
      <c r="F16" s="176">
        <v>0</v>
      </c>
      <c r="G16" s="187">
        <f t="shared" si="1"/>
        <v>0</v>
      </c>
      <c r="H16" s="2"/>
      <c r="I16" s="2" t="s">
        <v>370</v>
      </c>
    </row>
    <row r="17" spans="1:9" ht="15">
      <c r="A17" s="180"/>
      <c r="B17" s="41" t="s">
        <v>74</v>
      </c>
      <c r="C17" s="143">
        <v>350000000</v>
      </c>
      <c r="D17" s="176">
        <v>0</v>
      </c>
      <c r="E17" s="187">
        <f t="shared" si="0"/>
        <v>0</v>
      </c>
      <c r="F17" s="176">
        <v>0</v>
      </c>
      <c r="G17" s="187">
        <f t="shared" si="1"/>
        <v>0</v>
      </c>
      <c r="H17" s="2"/>
      <c r="I17" s="2" t="s">
        <v>371</v>
      </c>
    </row>
    <row r="18" spans="1:9" ht="15">
      <c r="A18" s="180"/>
      <c r="B18" s="41" t="s">
        <v>75</v>
      </c>
      <c r="C18" s="143">
        <v>400000000</v>
      </c>
      <c r="D18" s="176">
        <v>0</v>
      </c>
      <c r="E18" s="187">
        <f t="shared" si="0"/>
        <v>0</v>
      </c>
      <c r="F18" s="176">
        <v>0</v>
      </c>
      <c r="G18" s="187">
        <f t="shared" si="1"/>
        <v>0</v>
      </c>
      <c r="H18" s="2"/>
      <c r="I18" s="2" t="s">
        <v>372</v>
      </c>
    </row>
    <row r="19" spans="1:9" ht="15">
      <c r="A19" s="180"/>
      <c r="B19" s="41" t="s">
        <v>179</v>
      </c>
      <c r="C19" s="143">
        <v>400000000</v>
      </c>
      <c r="D19" s="176">
        <v>0</v>
      </c>
      <c r="E19" s="187">
        <f t="shared" si="0"/>
        <v>0</v>
      </c>
      <c r="F19" s="176">
        <v>0</v>
      </c>
      <c r="G19" s="187">
        <f t="shared" si="1"/>
        <v>0</v>
      </c>
      <c r="H19" s="2"/>
      <c r="I19" s="2"/>
    </row>
    <row r="20" spans="1:9" ht="15">
      <c r="A20" s="180"/>
      <c r="B20" s="41" t="s">
        <v>180</v>
      </c>
      <c r="C20" s="143">
        <v>150000000</v>
      </c>
      <c r="D20" s="176">
        <v>0</v>
      </c>
      <c r="E20" s="187">
        <f t="shared" si="0"/>
        <v>0</v>
      </c>
      <c r="F20" s="176">
        <v>0</v>
      </c>
      <c r="G20" s="187">
        <f t="shared" si="1"/>
        <v>0</v>
      </c>
      <c r="H20" s="2"/>
      <c r="I20" s="2"/>
    </row>
    <row r="21" spans="1:9" ht="15">
      <c r="A21" s="180"/>
      <c r="B21" s="41" t="s">
        <v>181</v>
      </c>
      <c r="C21" s="143">
        <v>50000000</v>
      </c>
      <c r="D21" s="176">
        <v>0</v>
      </c>
      <c r="E21" s="187">
        <f t="shared" si="0"/>
        <v>0</v>
      </c>
      <c r="F21" s="176">
        <v>0</v>
      </c>
      <c r="G21" s="187">
        <f t="shared" si="1"/>
        <v>0</v>
      </c>
      <c r="H21" s="2"/>
      <c r="I21" s="2"/>
    </row>
    <row r="22" spans="1:9" ht="15">
      <c r="A22" s="180"/>
      <c r="B22" s="41" t="s">
        <v>182</v>
      </c>
      <c r="C22" s="143">
        <v>40000000</v>
      </c>
      <c r="D22" s="176">
        <v>0</v>
      </c>
      <c r="E22" s="187">
        <f t="shared" si="0"/>
        <v>0</v>
      </c>
      <c r="F22" s="176">
        <v>0</v>
      </c>
      <c r="G22" s="187">
        <f t="shared" si="1"/>
        <v>0</v>
      </c>
      <c r="H22" s="2"/>
      <c r="I22" s="2"/>
    </row>
    <row r="23" spans="1:9" ht="15">
      <c r="A23" s="180"/>
      <c r="B23" s="41" t="s">
        <v>183</v>
      </c>
      <c r="C23" s="143">
        <v>25000000</v>
      </c>
      <c r="D23" s="176">
        <v>0</v>
      </c>
      <c r="E23" s="187">
        <f t="shared" si="0"/>
        <v>0</v>
      </c>
      <c r="F23" s="176">
        <v>0</v>
      </c>
      <c r="G23" s="187">
        <f t="shared" si="1"/>
        <v>0</v>
      </c>
      <c r="H23" s="2"/>
      <c r="I23" s="2"/>
    </row>
    <row r="24" spans="1:9" ht="15">
      <c r="A24" s="180"/>
      <c r="B24" s="41" t="s">
        <v>184</v>
      </c>
      <c r="C24" s="143">
        <v>400000000</v>
      </c>
      <c r="D24" s="176">
        <v>0</v>
      </c>
      <c r="E24" s="187">
        <f t="shared" si="0"/>
        <v>0</v>
      </c>
      <c r="F24" s="176">
        <v>0</v>
      </c>
      <c r="G24" s="187">
        <f t="shared" si="1"/>
        <v>0</v>
      </c>
      <c r="H24" s="2"/>
      <c r="I24" s="2"/>
    </row>
    <row r="25" spans="1:9" ht="15">
      <c r="A25" s="180"/>
      <c r="B25" s="116" t="s">
        <v>185</v>
      </c>
      <c r="C25" s="143">
        <v>700000000</v>
      </c>
      <c r="D25" s="176">
        <v>0</v>
      </c>
      <c r="E25" s="187">
        <f t="shared" si="0"/>
        <v>0</v>
      </c>
      <c r="F25" s="176">
        <v>0</v>
      </c>
      <c r="G25" s="187">
        <f t="shared" si="1"/>
        <v>0</v>
      </c>
      <c r="H25" s="2"/>
      <c r="I25" s="2"/>
    </row>
    <row r="26" spans="1:9" ht="15">
      <c r="A26" s="180"/>
      <c r="B26" s="149" t="s">
        <v>186</v>
      </c>
      <c r="C26" s="150"/>
      <c r="D26" s="176"/>
      <c r="E26" s="187"/>
      <c r="F26" s="176"/>
      <c r="G26" s="187"/>
      <c r="H26" s="2"/>
      <c r="I26" s="2"/>
    </row>
    <row r="27" spans="1:9" ht="15">
      <c r="A27" s="180"/>
      <c r="B27" s="41" t="s">
        <v>187</v>
      </c>
      <c r="C27" s="143">
        <v>650000000</v>
      </c>
      <c r="D27" s="176">
        <v>0</v>
      </c>
      <c r="E27" s="187">
        <f aca="true" t="shared" si="2" ref="E27:E35">SUM(D27/C27*100)</f>
        <v>0</v>
      </c>
      <c r="F27" s="176">
        <v>0</v>
      </c>
      <c r="G27" s="187">
        <f aca="true" t="shared" si="3" ref="G27:G35">SUM(F27/C27*100)</f>
        <v>0</v>
      </c>
      <c r="H27" s="2"/>
      <c r="I27" s="2"/>
    </row>
    <row r="28" spans="1:9" ht="15">
      <c r="A28" s="180"/>
      <c r="B28" s="41" t="s">
        <v>188</v>
      </c>
      <c r="C28" s="143">
        <v>30000000</v>
      </c>
      <c r="D28" s="176">
        <v>0</v>
      </c>
      <c r="E28" s="187">
        <f t="shared" si="2"/>
        <v>0</v>
      </c>
      <c r="F28" s="176">
        <v>0</v>
      </c>
      <c r="G28" s="187">
        <f t="shared" si="3"/>
        <v>0</v>
      </c>
      <c r="H28" s="2"/>
      <c r="I28" s="2"/>
    </row>
    <row r="29" spans="1:9" ht="15">
      <c r="A29" s="180"/>
      <c r="B29" s="154" t="s">
        <v>76</v>
      </c>
      <c r="C29" s="155">
        <f>SUM(C30:C35)</f>
        <v>2990000000</v>
      </c>
      <c r="D29" s="198">
        <v>2033771168</v>
      </c>
      <c r="E29" s="199">
        <f t="shared" si="2"/>
        <v>68.01910260869565</v>
      </c>
      <c r="F29" s="198">
        <v>2033771168</v>
      </c>
      <c r="G29" s="199">
        <f t="shared" si="3"/>
        <v>68.01910260869565</v>
      </c>
      <c r="H29" s="2"/>
      <c r="I29" s="2" t="s">
        <v>373</v>
      </c>
    </row>
    <row r="30" spans="1:9" ht="15">
      <c r="A30" s="180"/>
      <c r="B30" s="41" t="s">
        <v>77</v>
      </c>
      <c r="C30" s="144">
        <v>1442500000</v>
      </c>
      <c r="D30" s="176">
        <v>0</v>
      </c>
      <c r="E30" s="187">
        <f t="shared" si="2"/>
        <v>0</v>
      </c>
      <c r="F30" s="176">
        <v>0</v>
      </c>
      <c r="G30" s="187">
        <f t="shared" si="3"/>
        <v>0</v>
      </c>
      <c r="H30" s="2"/>
      <c r="I30" s="2" t="s">
        <v>374</v>
      </c>
    </row>
    <row r="31" spans="1:9" ht="15">
      <c r="A31" s="180"/>
      <c r="B31" s="41" t="s">
        <v>78</v>
      </c>
      <c r="C31" s="144">
        <v>1047500000</v>
      </c>
      <c r="D31" s="176">
        <v>0</v>
      </c>
      <c r="E31" s="187">
        <f t="shared" si="2"/>
        <v>0</v>
      </c>
      <c r="F31" s="176">
        <v>0</v>
      </c>
      <c r="G31" s="187">
        <f t="shared" si="3"/>
        <v>0</v>
      </c>
      <c r="H31" s="2"/>
      <c r="I31" s="2" t="s">
        <v>375</v>
      </c>
    </row>
    <row r="32" spans="1:9" ht="15">
      <c r="A32" s="180"/>
      <c r="B32" s="41" t="s">
        <v>79</v>
      </c>
      <c r="C32" s="143">
        <v>10000000</v>
      </c>
      <c r="D32" s="176">
        <v>0</v>
      </c>
      <c r="E32" s="187">
        <f t="shared" si="2"/>
        <v>0</v>
      </c>
      <c r="F32" s="176">
        <v>0</v>
      </c>
      <c r="G32" s="187">
        <f t="shared" si="3"/>
        <v>0</v>
      </c>
      <c r="H32" s="2"/>
      <c r="I32" s="2" t="s">
        <v>376</v>
      </c>
    </row>
    <row r="33" spans="1:9" ht="15">
      <c r="A33" s="180"/>
      <c r="B33" s="41" t="s">
        <v>80</v>
      </c>
      <c r="C33" s="143">
        <v>10000000</v>
      </c>
      <c r="D33" s="176">
        <v>0</v>
      </c>
      <c r="E33" s="187">
        <f t="shared" si="2"/>
        <v>0</v>
      </c>
      <c r="F33" s="176">
        <v>0</v>
      </c>
      <c r="G33" s="187">
        <f t="shared" si="3"/>
        <v>0</v>
      </c>
      <c r="H33" s="2"/>
      <c r="I33" s="2" t="s">
        <v>377</v>
      </c>
    </row>
    <row r="34" spans="1:9" ht="15">
      <c r="A34" s="180"/>
      <c r="B34" s="41" t="s">
        <v>81</v>
      </c>
      <c r="C34" s="143">
        <v>150000000</v>
      </c>
      <c r="D34" s="176">
        <v>0</v>
      </c>
      <c r="E34" s="187">
        <f t="shared" si="2"/>
        <v>0</v>
      </c>
      <c r="F34" s="176">
        <v>0</v>
      </c>
      <c r="G34" s="187">
        <f t="shared" si="3"/>
        <v>0</v>
      </c>
      <c r="H34" s="2"/>
      <c r="I34" s="2"/>
    </row>
    <row r="35" spans="1:9" ht="15">
      <c r="A35" s="180"/>
      <c r="B35" s="41" t="s">
        <v>82</v>
      </c>
      <c r="C35" s="144">
        <v>330000000</v>
      </c>
      <c r="D35" s="176">
        <v>0</v>
      </c>
      <c r="E35" s="187">
        <f t="shared" si="2"/>
        <v>0</v>
      </c>
      <c r="F35" s="176">
        <v>0</v>
      </c>
      <c r="G35" s="187">
        <f t="shared" si="3"/>
        <v>0</v>
      </c>
      <c r="H35" s="2"/>
      <c r="I35" s="2"/>
    </row>
    <row r="36" spans="1:9" ht="15">
      <c r="A36" s="180"/>
      <c r="B36" s="152" t="s">
        <v>83</v>
      </c>
      <c r="C36" s="145"/>
      <c r="D36" s="176"/>
      <c r="E36" s="187"/>
      <c r="F36" s="176"/>
      <c r="G36" s="187"/>
      <c r="H36" s="2"/>
      <c r="I36" s="2"/>
    </row>
    <row r="37" spans="1:9" ht="15">
      <c r="A37" s="180"/>
      <c r="B37" s="122" t="s">
        <v>66</v>
      </c>
      <c r="C37" s="148">
        <f>SUM(C38:C64)</f>
        <v>4570000000</v>
      </c>
      <c r="D37" s="198">
        <v>2695039966</v>
      </c>
      <c r="E37" s="199">
        <f>SUM(D37/C37*100)</f>
        <v>58.97242814004377</v>
      </c>
      <c r="F37" s="198">
        <v>2695039966</v>
      </c>
      <c r="G37" s="199">
        <f>SUM(F37/C37*100)</f>
        <v>58.97242814004377</v>
      </c>
      <c r="H37" s="2"/>
      <c r="I37" s="2" t="s">
        <v>378</v>
      </c>
    </row>
    <row r="38" spans="1:9" ht="15">
      <c r="A38" s="180"/>
      <c r="B38" s="41" t="s">
        <v>84</v>
      </c>
      <c r="C38" s="146">
        <v>200000000</v>
      </c>
      <c r="D38" s="176">
        <v>0</v>
      </c>
      <c r="E38" s="187">
        <f>SUM(D38/C38*100)</f>
        <v>0</v>
      </c>
      <c r="F38" s="176">
        <v>0</v>
      </c>
      <c r="G38" s="187">
        <f>SUM(F38/C38*100)</f>
        <v>0</v>
      </c>
      <c r="H38" s="2"/>
      <c r="I38" s="2" t="s">
        <v>379</v>
      </c>
    </row>
    <row r="39" spans="1:9" ht="15">
      <c r="A39" s="180"/>
      <c r="B39" s="41" t="s">
        <v>85</v>
      </c>
      <c r="C39" s="146"/>
      <c r="D39" s="176"/>
      <c r="E39" s="187"/>
      <c r="F39" s="176"/>
      <c r="G39" s="187"/>
      <c r="H39" s="2"/>
      <c r="I39" s="2" t="s">
        <v>380</v>
      </c>
    </row>
    <row r="40" spans="1:9" ht="15">
      <c r="A40" s="180"/>
      <c r="B40" s="41" t="s">
        <v>86</v>
      </c>
      <c r="C40" s="146">
        <v>150000000</v>
      </c>
      <c r="D40" s="176">
        <v>0</v>
      </c>
      <c r="E40" s="187">
        <f>SUM(D40/C40*100)</f>
        <v>0</v>
      </c>
      <c r="F40" s="176">
        <v>0</v>
      </c>
      <c r="G40" s="187">
        <f>SUM(F40/C40*100)</f>
        <v>0</v>
      </c>
      <c r="H40" s="2"/>
      <c r="I40" s="2" t="s">
        <v>381</v>
      </c>
    </row>
    <row r="41" spans="1:9" ht="15">
      <c r="A41" s="180"/>
      <c r="B41" s="41" t="s">
        <v>87</v>
      </c>
      <c r="C41" s="146">
        <v>350000000</v>
      </c>
      <c r="D41" s="176">
        <v>0</v>
      </c>
      <c r="E41" s="187">
        <f>SUM(D41/C41*100)</f>
        <v>0</v>
      </c>
      <c r="F41" s="176">
        <v>0</v>
      </c>
      <c r="G41" s="187">
        <f>SUM(F41/C41*100)</f>
        <v>0</v>
      </c>
      <c r="H41" s="2"/>
      <c r="I41" s="2"/>
    </row>
    <row r="42" spans="1:9" ht="15">
      <c r="A42" s="180"/>
      <c r="B42" s="41" t="s">
        <v>88</v>
      </c>
      <c r="C42" s="143">
        <v>75000000</v>
      </c>
      <c r="D42" s="176">
        <v>0</v>
      </c>
      <c r="E42" s="187">
        <f>SUM(D42/C42*100)</f>
        <v>0</v>
      </c>
      <c r="F42" s="176">
        <v>0</v>
      </c>
      <c r="G42" s="187">
        <f>SUM(F42/C42*100)</f>
        <v>0</v>
      </c>
      <c r="H42" s="2"/>
      <c r="I42" s="2"/>
    </row>
    <row r="43" spans="1:9" ht="15">
      <c r="A43" s="180"/>
      <c r="B43" s="41" t="s">
        <v>89</v>
      </c>
      <c r="C43" s="143">
        <v>175000000</v>
      </c>
      <c r="D43" s="176">
        <v>0</v>
      </c>
      <c r="E43" s="187">
        <f>SUM(D43/C43*100)</f>
        <v>0</v>
      </c>
      <c r="F43" s="176">
        <v>0</v>
      </c>
      <c r="G43" s="187">
        <f>SUM(F43/C43*100)</f>
        <v>0</v>
      </c>
      <c r="H43" s="2"/>
      <c r="I43" s="2"/>
    </row>
    <row r="44" spans="1:9" ht="15">
      <c r="A44" s="189"/>
      <c r="B44" s="192" t="s">
        <v>90</v>
      </c>
      <c r="C44" s="191">
        <v>30000000</v>
      </c>
      <c r="D44" s="176">
        <v>0</v>
      </c>
      <c r="E44" s="187">
        <f>SUM(D44/C44*100)</f>
        <v>0</v>
      </c>
      <c r="F44" s="176">
        <v>0</v>
      </c>
      <c r="G44" s="187">
        <f>SUM(F44/C44*100)</f>
        <v>0</v>
      </c>
      <c r="H44" s="2"/>
      <c r="I44" s="2"/>
    </row>
    <row r="45" spans="1:9" ht="15">
      <c r="A45" s="180"/>
      <c r="B45" s="41" t="s">
        <v>312</v>
      </c>
      <c r="C45" s="143"/>
      <c r="D45" s="176"/>
      <c r="E45" s="187"/>
      <c r="F45" s="176"/>
      <c r="G45" s="187"/>
      <c r="H45" s="2"/>
      <c r="I45" s="2"/>
    </row>
    <row r="46" spans="1:9" ht="15">
      <c r="A46" s="180"/>
      <c r="B46" s="41" t="s">
        <v>313</v>
      </c>
      <c r="C46" s="143">
        <v>85000000</v>
      </c>
      <c r="D46" s="176">
        <v>0</v>
      </c>
      <c r="E46" s="187">
        <f>SUM(D46/C46*100)</f>
        <v>0</v>
      </c>
      <c r="F46" s="176">
        <v>0</v>
      </c>
      <c r="G46" s="187">
        <f>SUM(F46/C46*100)</f>
        <v>0</v>
      </c>
      <c r="H46" s="2"/>
      <c r="I46" s="2"/>
    </row>
    <row r="47" spans="1:9" ht="15">
      <c r="A47" s="180"/>
      <c r="B47" s="41" t="s">
        <v>314</v>
      </c>
      <c r="C47" s="146">
        <v>200000000</v>
      </c>
      <c r="D47" s="176">
        <v>0</v>
      </c>
      <c r="E47" s="187">
        <f>SUM(D47/C47*100)</f>
        <v>0</v>
      </c>
      <c r="F47" s="176">
        <v>0</v>
      </c>
      <c r="G47" s="187">
        <f>SUM(F47/C47*100)</f>
        <v>0</v>
      </c>
      <c r="H47" s="2"/>
      <c r="I47" s="2"/>
    </row>
    <row r="48" spans="1:9" ht="15">
      <c r="A48" s="180"/>
      <c r="B48" s="41" t="s">
        <v>315</v>
      </c>
      <c r="C48" s="143">
        <v>50000000</v>
      </c>
      <c r="D48" s="176">
        <v>0</v>
      </c>
      <c r="E48" s="187">
        <f>SUM(D48/C48*100)</f>
        <v>0</v>
      </c>
      <c r="F48" s="176">
        <v>0</v>
      </c>
      <c r="G48" s="187">
        <f>SUM(F48/C48*100)</f>
        <v>0</v>
      </c>
      <c r="H48" s="2"/>
      <c r="I48" s="2"/>
    </row>
    <row r="49" spans="1:9" ht="15">
      <c r="A49" s="180"/>
      <c r="B49" s="41" t="s">
        <v>91</v>
      </c>
      <c r="C49" s="146"/>
      <c r="D49" s="176"/>
      <c r="E49" s="187"/>
      <c r="F49" s="176"/>
      <c r="G49" s="187"/>
      <c r="H49" s="2"/>
      <c r="I49" s="2"/>
    </row>
    <row r="50" spans="1:9" ht="15">
      <c r="A50" s="180"/>
      <c r="B50" s="117" t="s">
        <v>192</v>
      </c>
      <c r="C50" s="143">
        <v>100000000</v>
      </c>
      <c r="D50" s="176">
        <v>0</v>
      </c>
      <c r="E50" s="187">
        <f>SUM(D50/C50*100)</f>
        <v>0</v>
      </c>
      <c r="F50" s="176">
        <v>0</v>
      </c>
      <c r="G50" s="187">
        <f>SUM(F50/C50*100)</f>
        <v>0</v>
      </c>
      <c r="H50" s="2"/>
      <c r="I50" s="2"/>
    </row>
    <row r="51" spans="1:9" ht="15">
      <c r="A51" s="180"/>
      <c r="B51" s="41" t="s">
        <v>193</v>
      </c>
      <c r="C51" s="143">
        <v>100000000</v>
      </c>
      <c r="D51" s="176">
        <v>0</v>
      </c>
      <c r="E51" s="187">
        <f>SUM(D51/C51*100)</f>
        <v>0</v>
      </c>
      <c r="F51" s="176">
        <v>0</v>
      </c>
      <c r="G51" s="187">
        <f>SUM(F51/C51*100)</f>
        <v>0</v>
      </c>
      <c r="H51" s="2"/>
      <c r="I51" s="2"/>
    </row>
    <row r="52" spans="1:9" ht="15">
      <c r="A52" s="180"/>
      <c r="B52" s="41" t="s">
        <v>194</v>
      </c>
      <c r="C52" s="143">
        <v>25000000</v>
      </c>
      <c r="D52" s="176">
        <v>0</v>
      </c>
      <c r="E52" s="187">
        <f>SUM(D52/C52*100)</f>
        <v>0</v>
      </c>
      <c r="F52" s="176">
        <v>0</v>
      </c>
      <c r="G52" s="187">
        <f>SUM(F52/C52*100)</f>
        <v>0</v>
      </c>
      <c r="H52" s="2"/>
      <c r="I52" s="2"/>
    </row>
    <row r="53" spans="1:9" ht="15">
      <c r="A53" s="180"/>
      <c r="B53" s="41" t="s">
        <v>92</v>
      </c>
      <c r="C53" s="146"/>
      <c r="D53" s="176"/>
      <c r="E53" s="187"/>
      <c r="F53" s="176"/>
      <c r="G53" s="187"/>
      <c r="H53" s="2"/>
      <c r="I53" s="2"/>
    </row>
    <row r="54" spans="1:9" ht="15">
      <c r="A54" s="180"/>
      <c r="B54" s="41" t="s">
        <v>195</v>
      </c>
      <c r="C54" s="143">
        <v>800000000</v>
      </c>
      <c r="D54" s="176">
        <v>0</v>
      </c>
      <c r="E54" s="187">
        <f aca="true" t="shared" si="4" ref="E54:E60">SUM(D54/C54*100)</f>
        <v>0</v>
      </c>
      <c r="F54" s="176">
        <v>0</v>
      </c>
      <c r="G54" s="187">
        <f aca="true" t="shared" si="5" ref="G54:G60">SUM(F54/C54*100)</f>
        <v>0</v>
      </c>
      <c r="H54" s="2"/>
      <c r="I54" s="2"/>
    </row>
    <row r="55" spans="1:9" ht="15">
      <c r="A55" s="180"/>
      <c r="B55" s="41" t="s">
        <v>196</v>
      </c>
      <c r="C55" s="143">
        <v>10000000</v>
      </c>
      <c r="D55" s="176">
        <v>0</v>
      </c>
      <c r="E55" s="187">
        <f t="shared" si="4"/>
        <v>0</v>
      </c>
      <c r="F55" s="176">
        <v>0</v>
      </c>
      <c r="G55" s="187">
        <f t="shared" si="5"/>
        <v>0</v>
      </c>
      <c r="H55" s="2"/>
      <c r="I55" s="2"/>
    </row>
    <row r="56" spans="1:9" ht="15">
      <c r="A56" s="180"/>
      <c r="B56" s="41" t="s">
        <v>197</v>
      </c>
      <c r="C56" s="143">
        <v>180000000</v>
      </c>
      <c r="D56" s="176">
        <v>0</v>
      </c>
      <c r="E56" s="187">
        <f t="shared" si="4"/>
        <v>0</v>
      </c>
      <c r="F56" s="176">
        <v>0</v>
      </c>
      <c r="G56" s="187">
        <f t="shared" si="5"/>
        <v>0</v>
      </c>
      <c r="H56" s="2"/>
      <c r="I56" s="2"/>
    </row>
    <row r="57" spans="1:9" ht="15">
      <c r="A57" s="180"/>
      <c r="B57" s="41" t="s">
        <v>198</v>
      </c>
      <c r="C57" s="143">
        <v>15000000</v>
      </c>
      <c r="D57" s="176">
        <v>0</v>
      </c>
      <c r="E57" s="187">
        <f t="shared" si="4"/>
        <v>0</v>
      </c>
      <c r="F57" s="176">
        <v>0</v>
      </c>
      <c r="G57" s="187">
        <f t="shared" si="5"/>
        <v>0</v>
      </c>
      <c r="H57" s="2"/>
      <c r="I57" s="2"/>
    </row>
    <row r="58" spans="1:9" ht="15">
      <c r="A58" s="180"/>
      <c r="B58" s="41" t="s">
        <v>93</v>
      </c>
      <c r="C58" s="143">
        <v>100000000</v>
      </c>
      <c r="D58" s="176">
        <v>0</v>
      </c>
      <c r="E58" s="187">
        <f t="shared" si="4"/>
        <v>0</v>
      </c>
      <c r="F58" s="176">
        <v>0</v>
      </c>
      <c r="G58" s="187">
        <f t="shared" si="5"/>
        <v>0</v>
      </c>
      <c r="H58" s="2"/>
      <c r="I58" s="2"/>
    </row>
    <row r="59" spans="1:9" ht="15">
      <c r="A59" s="180"/>
      <c r="B59" s="41" t="s">
        <v>94</v>
      </c>
      <c r="C59" s="143">
        <v>50000000</v>
      </c>
      <c r="D59" s="176">
        <v>0</v>
      </c>
      <c r="E59" s="187">
        <f t="shared" si="4"/>
        <v>0</v>
      </c>
      <c r="F59" s="176">
        <v>0</v>
      </c>
      <c r="G59" s="187">
        <f t="shared" si="5"/>
        <v>0</v>
      </c>
      <c r="H59" s="2"/>
      <c r="I59" s="2"/>
    </row>
    <row r="60" spans="1:9" ht="15">
      <c r="A60" s="180"/>
      <c r="B60" s="41" t="s">
        <v>95</v>
      </c>
      <c r="C60" s="143">
        <v>1600000000</v>
      </c>
      <c r="D60" s="176">
        <v>0</v>
      </c>
      <c r="E60" s="187">
        <f t="shared" si="4"/>
        <v>0</v>
      </c>
      <c r="F60" s="176">
        <v>0</v>
      </c>
      <c r="G60" s="187">
        <f t="shared" si="5"/>
        <v>0</v>
      </c>
      <c r="H60" s="2"/>
      <c r="I60" s="2"/>
    </row>
    <row r="61" spans="1:9" ht="15">
      <c r="A61" s="180"/>
      <c r="B61" s="41" t="s">
        <v>96</v>
      </c>
      <c r="C61" s="143"/>
      <c r="D61" s="176"/>
      <c r="E61" s="187"/>
      <c r="F61" s="176"/>
      <c r="G61" s="187"/>
      <c r="H61" s="2"/>
      <c r="I61" s="2"/>
    </row>
    <row r="62" spans="1:9" ht="15">
      <c r="A62" s="180"/>
      <c r="B62" s="41" t="s">
        <v>97</v>
      </c>
      <c r="C62" s="143">
        <v>40000000</v>
      </c>
      <c r="D62" s="176">
        <v>0</v>
      </c>
      <c r="E62" s="187">
        <f aca="true" t="shared" si="6" ref="E62:E69">SUM(D62/C62*100)</f>
        <v>0</v>
      </c>
      <c r="F62" s="176">
        <v>0</v>
      </c>
      <c r="G62" s="187">
        <f aca="true" t="shared" si="7" ref="G62:G69">SUM(F62/C62*100)</f>
        <v>0</v>
      </c>
      <c r="H62" s="2"/>
      <c r="I62" s="2"/>
    </row>
    <row r="63" spans="1:9" ht="15">
      <c r="A63" s="180"/>
      <c r="B63" s="41" t="s">
        <v>311</v>
      </c>
      <c r="C63" s="143">
        <v>225000000</v>
      </c>
      <c r="D63" s="176">
        <v>0</v>
      </c>
      <c r="E63" s="187">
        <f t="shared" si="6"/>
        <v>0</v>
      </c>
      <c r="F63" s="176">
        <v>0</v>
      </c>
      <c r="G63" s="187">
        <f t="shared" si="7"/>
        <v>0</v>
      </c>
      <c r="H63" s="2"/>
      <c r="I63" s="2"/>
    </row>
    <row r="64" spans="1:9" ht="15">
      <c r="A64" s="180"/>
      <c r="B64" s="119" t="s">
        <v>98</v>
      </c>
      <c r="C64" s="143">
        <v>10000000</v>
      </c>
      <c r="D64" s="176">
        <v>0</v>
      </c>
      <c r="E64" s="187">
        <f t="shared" si="6"/>
        <v>0</v>
      </c>
      <c r="F64" s="176">
        <v>0</v>
      </c>
      <c r="G64" s="187">
        <f t="shared" si="7"/>
        <v>0</v>
      </c>
      <c r="H64" s="2"/>
      <c r="I64" s="2"/>
    </row>
    <row r="65" spans="1:9" ht="15">
      <c r="A65" s="180"/>
      <c r="B65" s="154" t="s">
        <v>68</v>
      </c>
      <c r="C65" s="153">
        <f>SUM(C66:C67)</f>
        <v>100000000</v>
      </c>
      <c r="D65" s="198">
        <f>SUM(D66:D67)</f>
        <v>66102548</v>
      </c>
      <c r="E65" s="199">
        <f t="shared" si="6"/>
        <v>66.102548</v>
      </c>
      <c r="F65" s="198">
        <f>SUM(F66:F67)</f>
        <v>66102548</v>
      </c>
      <c r="G65" s="199">
        <f t="shared" si="7"/>
        <v>66.102548</v>
      </c>
      <c r="H65" s="2"/>
      <c r="I65" s="2"/>
    </row>
    <row r="66" spans="1:9" ht="15">
      <c r="A66" s="180"/>
      <c r="B66" s="41" t="s">
        <v>316</v>
      </c>
      <c r="C66" s="143">
        <v>60000000</v>
      </c>
      <c r="D66" s="176">
        <v>66102548</v>
      </c>
      <c r="E66" s="187">
        <f t="shared" si="6"/>
        <v>110.17091333333333</v>
      </c>
      <c r="F66" s="176">
        <v>66102548</v>
      </c>
      <c r="G66" s="187">
        <f t="shared" si="7"/>
        <v>110.17091333333333</v>
      </c>
      <c r="H66" s="2"/>
      <c r="I66" s="2"/>
    </row>
    <row r="67" spans="1:9" ht="15">
      <c r="A67" s="180"/>
      <c r="B67" s="41" t="s">
        <v>317</v>
      </c>
      <c r="C67" s="143">
        <v>40000000</v>
      </c>
      <c r="D67" s="176">
        <v>0</v>
      </c>
      <c r="E67" s="187">
        <f t="shared" si="6"/>
        <v>0</v>
      </c>
      <c r="F67" s="176">
        <v>0</v>
      </c>
      <c r="G67" s="187">
        <f t="shared" si="7"/>
        <v>0</v>
      </c>
      <c r="H67" s="2"/>
      <c r="I67" s="2"/>
    </row>
    <row r="68" spans="1:9" ht="15">
      <c r="A68" s="180"/>
      <c r="B68" s="154" t="s">
        <v>99</v>
      </c>
      <c r="C68" s="155">
        <f>SUM(C69)</f>
        <v>100000000</v>
      </c>
      <c r="D68" s="176">
        <f>D69</f>
        <v>0</v>
      </c>
      <c r="E68" s="187">
        <f t="shared" si="6"/>
        <v>0</v>
      </c>
      <c r="F68" s="176">
        <f>F69</f>
        <v>0</v>
      </c>
      <c r="G68" s="187">
        <f t="shared" si="7"/>
        <v>0</v>
      </c>
      <c r="H68" s="2"/>
      <c r="I68" s="2"/>
    </row>
    <row r="69" spans="1:9" ht="15">
      <c r="A69" s="189"/>
      <c r="B69" s="192" t="s">
        <v>100</v>
      </c>
      <c r="C69" s="190">
        <v>100000000</v>
      </c>
      <c r="D69" s="178">
        <v>0</v>
      </c>
      <c r="E69" s="187">
        <f t="shared" si="6"/>
        <v>0</v>
      </c>
      <c r="F69" s="176">
        <v>0</v>
      </c>
      <c r="G69" s="187">
        <f t="shared" si="7"/>
        <v>0</v>
      </c>
      <c r="H69" s="2"/>
      <c r="I69" s="2"/>
    </row>
    <row r="70" spans="1:9" ht="15">
      <c r="A70" s="189"/>
      <c r="B70" s="41"/>
      <c r="C70" s="190"/>
      <c r="D70" s="178"/>
      <c r="E70" s="187"/>
      <c r="F70" s="176"/>
      <c r="G70" s="187"/>
      <c r="H70" s="2"/>
      <c r="I70" s="2"/>
    </row>
    <row r="71" spans="1:9" ht="15">
      <c r="A71" s="180"/>
      <c r="B71" s="163" t="s">
        <v>101</v>
      </c>
      <c r="C71" s="148">
        <f>SUM(C72:C74)</f>
        <v>1950000000</v>
      </c>
      <c r="D71" s="198">
        <f>SUM(D73:D74)</f>
        <v>583477000</v>
      </c>
      <c r="E71" s="199">
        <f>SUM(D71/C71*100)</f>
        <v>29.92189743589744</v>
      </c>
      <c r="F71" s="198">
        <f>SUM(F73:F74)</f>
        <v>583477000</v>
      </c>
      <c r="G71" s="199">
        <f>SUM(F71/C71*100)</f>
        <v>29.92189743589744</v>
      </c>
      <c r="H71" s="2"/>
      <c r="I71" s="2"/>
    </row>
    <row r="72" spans="1:9" ht="15">
      <c r="A72" s="180"/>
      <c r="B72" s="121" t="s">
        <v>309</v>
      </c>
      <c r="C72" s="148"/>
      <c r="D72" s="176"/>
      <c r="E72" s="187"/>
      <c r="F72" s="176"/>
      <c r="G72" s="187"/>
      <c r="H72" s="2"/>
      <c r="I72" s="2"/>
    </row>
    <row r="73" spans="1:9" ht="15">
      <c r="A73" s="180"/>
      <c r="B73" s="122" t="s">
        <v>102</v>
      </c>
      <c r="C73" s="153">
        <v>1000000000</v>
      </c>
      <c r="D73" s="198">
        <v>153811000</v>
      </c>
      <c r="E73" s="199">
        <f aca="true" t="shared" si="8" ref="E73:E78">SUM(D73/C73*100)</f>
        <v>15.3811</v>
      </c>
      <c r="F73" s="198">
        <v>153811000</v>
      </c>
      <c r="G73" s="199">
        <f aca="true" t="shared" si="9" ref="G73:G78">SUM(F73/C73*100)</f>
        <v>15.3811</v>
      </c>
      <c r="H73" s="2"/>
      <c r="I73" s="2" t="s">
        <v>382</v>
      </c>
    </row>
    <row r="74" spans="1:9" ht="15">
      <c r="A74" s="180"/>
      <c r="B74" s="122" t="s">
        <v>103</v>
      </c>
      <c r="C74" s="153">
        <f>SUM(C75:C79)</f>
        <v>950000000</v>
      </c>
      <c r="D74" s="198">
        <v>429666000</v>
      </c>
      <c r="E74" s="199">
        <f t="shared" si="8"/>
        <v>45.228</v>
      </c>
      <c r="F74" s="198">
        <v>429666000</v>
      </c>
      <c r="G74" s="199">
        <f t="shared" si="9"/>
        <v>45.228</v>
      </c>
      <c r="H74" s="2"/>
      <c r="I74" s="2" t="s">
        <v>383</v>
      </c>
    </row>
    <row r="75" spans="1:9" ht="15">
      <c r="A75" s="180"/>
      <c r="B75" s="41" t="s">
        <v>318</v>
      </c>
      <c r="C75" s="143">
        <v>400000000</v>
      </c>
      <c r="D75" s="176">
        <v>0</v>
      </c>
      <c r="E75" s="187">
        <f t="shared" si="8"/>
        <v>0</v>
      </c>
      <c r="F75" s="176">
        <v>0</v>
      </c>
      <c r="G75" s="187">
        <f t="shared" si="9"/>
        <v>0</v>
      </c>
      <c r="H75" s="2"/>
      <c r="I75" s="2" t="s">
        <v>384</v>
      </c>
    </row>
    <row r="76" spans="1:9" ht="15">
      <c r="A76" s="180"/>
      <c r="B76" s="123" t="s">
        <v>104</v>
      </c>
      <c r="C76" s="143">
        <v>350000000</v>
      </c>
      <c r="D76" s="176">
        <v>0</v>
      </c>
      <c r="E76" s="187">
        <f t="shared" si="8"/>
        <v>0</v>
      </c>
      <c r="F76" s="176">
        <v>0</v>
      </c>
      <c r="G76" s="187">
        <f t="shared" si="9"/>
        <v>0</v>
      </c>
      <c r="H76" s="2"/>
      <c r="I76" s="2" t="s">
        <v>385</v>
      </c>
    </row>
    <row r="77" spans="1:9" ht="15">
      <c r="A77" s="180"/>
      <c r="B77" s="123" t="s">
        <v>105</v>
      </c>
      <c r="C77" s="143">
        <v>100000000</v>
      </c>
      <c r="D77" s="176">
        <v>0</v>
      </c>
      <c r="E77" s="187">
        <f t="shared" si="8"/>
        <v>0</v>
      </c>
      <c r="F77" s="176">
        <v>0</v>
      </c>
      <c r="G77" s="187">
        <f t="shared" si="9"/>
        <v>0</v>
      </c>
      <c r="H77" s="2"/>
      <c r="I77" s="2"/>
    </row>
    <row r="78" spans="1:9" ht="15">
      <c r="A78" s="180"/>
      <c r="B78" s="41" t="s">
        <v>106</v>
      </c>
      <c r="C78" s="143">
        <v>15000000</v>
      </c>
      <c r="D78" s="176">
        <v>0</v>
      </c>
      <c r="E78" s="187">
        <f t="shared" si="8"/>
        <v>0</v>
      </c>
      <c r="F78" s="176">
        <v>0</v>
      </c>
      <c r="G78" s="187">
        <f t="shared" si="9"/>
        <v>0</v>
      </c>
      <c r="H78" s="2"/>
      <c r="I78" s="2"/>
    </row>
    <row r="79" spans="1:9" ht="15">
      <c r="A79" s="180"/>
      <c r="B79" s="41" t="s">
        <v>319</v>
      </c>
      <c r="C79" s="143">
        <v>85000000</v>
      </c>
      <c r="D79" s="178">
        <v>0</v>
      </c>
      <c r="E79" s="197">
        <f>SUM(D79/C79)*100</f>
        <v>0</v>
      </c>
      <c r="F79" s="178">
        <v>0</v>
      </c>
      <c r="G79" s="197">
        <f>SUM(F79/C79)*100</f>
        <v>0</v>
      </c>
      <c r="H79" s="2"/>
      <c r="I79" s="2"/>
    </row>
    <row r="80" spans="1:9" ht="15">
      <c r="A80" s="180"/>
      <c r="B80" s="7"/>
      <c r="C80" s="178"/>
      <c r="D80" s="178"/>
      <c r="E80" s="185"/>
      <c r="F80" s="176"/>
      <c r="G80" s="185"/>
      <c r="H80" s="2"/>
      <c r="I80" s="2"/>
    </row>
    <row r="81" spans="1:9" ht="15">
      <c r="A81" s="180"/>
      <c r="B81" s="7"/>
      <c r="C81" s="178"/>
      <c r="D81" s="178"/>
      <c r="E81" s="185"/>
      <c r="F81" s="176"/>
      <c r="G81" s="185"/>
      <c r="H81" s="2"/>
      <c r="I81" s="2"/>
    </row>
    <row r="82" spans="1:9" ht="15">
      <c r="A82" s="181"/>
      <c r="B82" s="8"/>
      <c r="C82" s="179"/>
      <c r="D82" s="177"/>
      <c r="E82" s="186"/>
      <c r="F82" s="177"/>
      <c r="G82" s="186"/>
      <c r="H82" s="9"/>
      <c r="I82" s="9"/>
    </row>
    <row r="84" spans="8:9" ht="15">
      <c r="H84" s="292" t="str">
        <f>'[1]Laporan Bulanan'!$H$25:$I$25</f>
        <v>Surakarta, 31 Agustus 2017</v>
      </c>
      <c r="I84" s="292"/>
    </row>
    <row r="85" spans="2:9" ht="15">
      <c r="B85" s="195" t="s">
        <v>363</v>
      </c>
      <c r="H85" s="5" t="s">
        <v>47</v>
      </c>
      <c r="I85" t="s">
        <v>343</v>
      </c>
    </row>
    <row r="86" spans="2:9" ht="15">
      <c r="B86" s="195" t="s">
        <v>364</v>
      </c>
      <c r="H86" s="293" t="s">
        <v>344</v>
      </c>
      <c r="I86" s="293"/>
    </row>
    <row r="89" spans="2:9" ht="15">
      <c r="B89" s="196" t="s">
        <v>365</v>
      </c>
      <c r="H89" s="294" t="s">
        <v>367</v>
      </c>
      <c r="I89" s="294"/>
    </row>
    <row r="90" spans="2:9" ht="15">
      <c r="B90" s="195" t="s">
        <v>366</v>
      </c>
      <c r="H90" s="293" t="s">
        <v>323</v>
      </c>
      <c r="I90" s="293"/>
    </row>
  </sheetData>
  <sheetProtection/>
  <mergeCells count="13">
    <mergeCell ref="A3:A5"/>
    <mergeCell ref="B3:B5"/>
    <mergeCell ref="C3:C5"/>
    <mergeCell ref="H3:H5"/>
    <mergeCell ref="I3:I5"/>
    <mergeCell ref="A1:I1"/>
    <mergeCell ref="A2:I2"/>
    <mergeCell ref="H84:I84"/>
    <mergeCell ref="H86:I86"/>
    <mergeCell ref="H89:I89"/>
    <mergeCell ref="H90:I90"/>
    <mergeCell ref="D3:E4"/>
    <mergeCell ref="F3:G4"/>
  </mergeCells>
  <printOptions/>
  <pageMargins left="1.2" right="0.17" top="0.32" bottom="0.23" header="0.3" footer="0.21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2017-10-03T01:04:44Z</cp:lastPrinted>
  <dcterms:created xsi:type="dcterms:W3CDTF">2017-01-13T04:29:30Z</dcterms:created>
  <dcterms:modified xsi:type="dcterms:W3CDTF">2017-10-18T01:48:21Z</dcterms:modified>
  <cp:category/>
  <cp:version/>
  <cp:contentType/>
  <cp:contentStatus/>
</cp:coreProperties>
</file>